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öhm\KATS\Hilfeleistungskoningente 0931\Hilfeleistungskontingent aktuell 2020\Hilfeleistungskontingent neu 2019\"/>
    </mc:Choice>
  </mc:AlternateContent>
  <bookViews>
    <workbookView xWindow="4140" yWindow="0" windowWidth="11490" windowHeight="8970" tabRatio="890" activeTab="4"/>
  </bookViews>
  <sheets>
    <sheet name="Standard + Standard klein" sheetId="1" r:id="rId1"/>
    <sheet name="Hochwasser_Pumpen" sheetId="10" r:id="rId2"/>
    <sheet name="Kontingent Hochwasser_Sandsäcke" sheetId="6" r:id="rId3"/>
    <sheet name="Sturmschäden Sägen Dachsicherun" sheetId="14" r:id="rId4"/>
    <sheet name="Kontingent Ölwehr" sheetId="5" r:id="rId5"/>
    <sheet name="Kontingent ABC-Abwehr" sheetId="8" r:id="rId6"/>
    <sheet name="Kontingent Waldbrand am Boden" sheetId="1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5" i="5" l="1"/>
  <c r="G73" i="15" l="1"/>
  <c r="G72" i="15"/>
  <c r="N69" i="15"/>
  <c r="M69" i="15"/>
  <c r="M71" i="15" s="1"/>
  <c r="L69" i="15"/>
  <c r="K69" i="15"/>
  <c r="K71" i="15" s="1"/>
  <c r="J69" i="15"/>
  <c r="I69" i="15"/>
  <c r="I71" i="15" s="1"/>
  <c r="H69" i="15"/>
  <c r="G69" i="15"/>
  <c r="G71" i="15" s="1"/>
  <c r="O68" i="15"/>
  <c r="O66" i="15"/>
  <c r="O69" i="15" s="1"/>
  <c r="O71" i="15" s="1"/>
  <c r="D12" i="15" l="1"/>
  <c r="B12" i="15"/>
  <c r="C12" i="15"/>
  <c r="R12" i="15"/>
  <c r="E28" i="15" l="1"/>
  <c r="G77" i="10"/>
  <c r="G76" i="10"/>
  <c r="G94" i="10"/>
  <c r="G93" i="10"/>
  <c r="O92" i="10"/>
  <c r="M92" i="10"/>
  <c r="K92" i="10"/>
  <c r="I92" i="10"/>
  <c r="G92" i="10"/>
  <c r="O75" i="10"/>
  <c r="M75" i="10"/>
  <c r="K75" i="10"/>
  <c r="I75" i="10"/>
  <c r="G75" i="10"/>
  <c r="M49" i="15" l="1"/>
  <c r="K49" i="15"/>
  <c r="I49" i="15"/>
  <c r="G49" i="15"/>
  <c r="O48" i="15"/>
  <c r="O47" i="15"/>
  <c r="O46" i="15"/>
  <c r="O45" i="15"/>
  <c r="O44" i="15"/>
  <c r="O43" i="15"/>
  <c r="O42" i="15"/>
  <c r="O41" i="15"/>
  <c r="O40" i="15"/>
  <c r="O39" i="15"/>
  <c r="O38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D28" i="15"/>
  <c r="C28" i="15"/>
  <c r="B28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D18" i="15"/>
  <c r="C18" i="15"/>
  <c r="B18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D17" i="15"/>
  <c r="C17" i="15"/>
  <c r="B17" i="15"/>
  <c r="R16" i="15"/>
  <c r="O16" i="15"/>
  <c r="N16" i="15"/>
  <c r="M16" i="15"/>
  <c r="L16" i="15"/>
  <c r="K16" i="15"/>
  <c r="J16" i="15"/>
  <c r="I16" i="15"/>
  <c r="H16" i="15"/>
  <c r="G16" i="15"/>
  <c r="F16" i="15"/>
  <c r="D16" i="15"/>
  <c r="C16" i="15"/>
  <c r="B16" i="15"/>
  <c r="R15" i="15"/>
  <c r="Q15" i="15"/>
  <c r="D15" i="15"/>
  <c r="C15" i="15"/>
  <c r="B15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D14" i="15"/>
  <c r="C14" i="15"/>
  <c r="B14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D13" i="15"/>
  <c r="C13" i="15"/>
  <c r="B13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D11" i="15"/>
  <c r="C11" i="15"/>
  <c r="B11" i="15"/>
  <c r="A11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D10" i="15"/>
  <c r="C10" i="15"/>
  <c r="B10" i="15"/>
  <c r="A10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D9" i="15"/>
  <c r="C9" i="15"/>
  <c r="B9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D8" i="15"/>
  <c r="C8" i="15"/>
  <c r="B8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A3" i="15"/>
  <c r="A2" i="15"/>
  <c r="M52" i="8"/>
  <c r="K52" i="8"/>
  <c r="I52" i="8"/>
  <c r="G52" i="8"/>
  <c r="O51" i="8"/>
  <c r="O50" i="8"/>
  <c r="O48" i="8"/>
  <c r="O44" i="8"/>
  <c r="O43" i="8"/>
  <c r="O42" i="8"/>
  <c r="O39" i="8"/>
  <c r="O38" i="8"/>
  <c r="O52" i="8" s="1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D18" i="8"/>
  <c r="C18" i="8"/>
  <c r="B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D17" i="8"/>
  <c r="C17" i="8"/>
  <c r="B17" i="8"/>
  <c r="R16" i="8"/>
  <c r="O16" i="8"/>
  <c r="N16" i="8"/>
  <c r="M16" i="8"/>
  <c r="L16" i="8"/>
  <c r="K16" i="8"/>
  <c r="J16" i="8"/>
  <c r="I16" i="8"/>
  <c r="H16" i="8"/>
  <c r="G16" i="8"/>
  <c r="F16" i="8"/>
  <c r="D16" i="8"/>
  <c r="C16" i="8"/>
  <c r="B16" i="8"/>
  <c r="R15" i="8"/>
  <c r="Q15" i="8"/>
  <c r="D15" i="8"/>
  <c r="C15" i="8"/>
  <c r="B15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D14" i="8"/>
  <c r="C14" i="8"/>
  <c r="B14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D13" i="8"/>
  <c r="C13" i="8"/>
  <c r="B13" i="8"/>
  <c r="R12" i="8"/>
  <c r="N12" i="8"/>
  <c r="M12" i="8"/>
  <c r="L12" i="8"/>
  <c r="K12" i="8"/>
  <c r="J12" i="8"/>
  <c r="I12" i="8"/>
  <c r="H12" i="8"/>
  <c r="G12" i="8"/>
  <c r="D12" i="8"/>
  <c r="C12" i="8"/>
  <c r="B12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D11" i="8"/>
  <c r="C11" i="8"/>
  <c r="B11" i="8"/>
  <c r="A11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D10" i="8"/>
  <c r="C10" i="8"/>
  <c r="B10" i="8"/>
  <c r="A10" i="8"/>
  <c r="R9" i="8"/>
  <c r="Q9" i="8"/>
  <c r="P9" i="8"/>
  <c r="O9" i="8"/>
  <c r="N9" i="8"/>
  <c r="M9" i="8"/>
  <c r="L9" i="8"/>
  <c r="K9" i="8"/>
  <c r="J9" i="8"/>
  <c r="I9" i="8"/>
  <c r="H9" i="8"/>
  <c r="G9" i="8"/>
  <c r="F9" i="8"/>
  <c r="D9" i="8"/>
  <c r="C9" i="8"/>
  <c r="B9" i="8"/>
  <c r="R8" i="8"/>
  <c r="Q8" i="8"/>
  <c r="P8" i="8"/>
  <c r="O8" i="8"/>
  <c r="N8" i="8"/>
  <c r="M8" i="8"/>
  <c r="L8" i="8"/>
  <c r="K8" i="8"/>
  <c r="J8" i="8"/>
  <c r="I8" i="8"/>
  <c r="H8" i="8"/>
  <c r="G8" i="8"/>
  <c r="F8" i="8"/>
  <c r="D8" i="8"/>
  <c r="C8" i="8"/>
  <c r="B8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3" i="8"/>
  <c r="A2" i="8"/>
  <c r="M112" i="5"/>
  <c r="K112" i="5"/>
  <c r="I112" i="5"/>
  <c r="G112" i="5"/>
  <c r="O111" i="5"/>
  <c r="O109" i="5"/>
  <c r="O106" i="5"/>
  <c r="M101" i="5"/>
  <c r="K101" i="5"/>
  <c r="I101" i="5"/>
  <c r="G101" i="5"/>
  <c r="O99" i="5"/>
  <c r="O98" i="5"/>
  <c r="O94" i="5"/>
  <c r="M89" i="5"/>
  <c r="K89" i="5"/>
  <c r="I89" i="5"/>
  <c r="G89" i="5"/>
  <c r="O87" i="5"/>
  <c r="O85" i="5"/>
  <c r="O84" i="5"/>
  <c r="M79" i="5"/>
  <c r="K79" i="5"/>
  <c r="I79" i="5"/>
  <c r="G79" i="5"/>
  <c r="O78" i="5"/>
  <c r="O74" i="5"/>
  <c r="O72" i="5"/>
  <c r="M67" i="5"/>
  <c r="K67" i="5"/>
  <c r="I67" i="5"/>
  <c r="G67" i="5"/>
  <c r="O64" i="5"/>
  <c r="O63" i="5"/>
  <c r="O62" i="5"/>
  <c r="M53" i="5"/>
  <c r="K53" i="5"/>
  <c r="I53" i="5"/>
  <c r="G53" i="5"/>
  <c r="O52" i="5"/>
  <c r="O49" i="5"/>
  <c r="O46" i="5"/>
  <c r="O45" i="5"/>
  <c r="O43" i="5"/>
  <c r="O40" i="5"/>
  <c r="O30" i="5"/>
  <c r="N30" i="5"/>
  <c r="L30" i="5"/>
  <c r="J30" i="5"/>
  <c r="H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D17" i="5"/>
  <c r="C17" i="5"/>
  <c r="B17" i="5"/>
  <c r="R16" i="5"/>
  <c r="O16" i="5"/>
  <c r="N16" i="5"/>
  <c r="M16" i="5"/>
  <c r="L16" i="5"/>
  <c r="K16" i="5"/>
  <c r="J16" i="5"/>
  <c r="I16" i="5"/>
  <c r="H16" i="5"/>
  <c r="G16" i="5"/>
  <c r="F16" i="5"/>
  <c r="D16" i="5"/>
  <c r="C16" i="5"/>
  <c r="B16" i="5"/>
  <c r="R14" i="5"/>
  <c r="P14" i="5"/>
  <c r="O14" i="5"/>
  <c r="N14" i="5"/>
  <c r="M14" i="5"/>
  <c r="L14" i="5"/>
  <c r="K14" i="5"/>
  <c r="J14" i="5"/>
  <c r="I14" i="5"/>
  <c r="H14" i="5"/>
  <c r="G14" i="5"/>
  <c r="F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D13" i="5"/>
  <c r="C13" i="5"/>
  <c r="B13" i="5"/>
  <c r="R12" i="5"/>
  <c r="N12" i="5"/>
  <c r="M12" i="5"/>
  <c r="L12" i="5"/>
  <c r="K12" i="5"/>
  <c r="J12" i="5"/>
  <c r="I12" i="5"/>
  <c r="H12" i="5"/>
  <c r="G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D11" i="5"/>
  <c r="C11" i="5"/>
  <c r="B11" i="5"/>
  <c r="A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D10" i="5"/>
  <c r="C10" i="5"/>
  <c r="B10" i="5"/>
  <c r="A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3" i="5"/>
  <c r="A2" i="5"/>
  <c r="O84" i="14"/>
  <c r="M84" i="14"/>
  <c r="K84" i="14"/>
  <c r="I84" i="14"/>
  <c r="G84" i="14"/>
  <c r="O82" i="14"/>
  <c r="O81" i="14"/>
  <c r="O79" i="14"/>
  <c r="O78" i="14"/>
  <c r="O77" i="14"/>
  <c r="O72" i="14"/>
  <c r="M72" i="14"/>
  <c r="K72" i="14"/>
  <c r="I72" i="14"/>
  <c r="G72" i="14"/>
  <c r="O71" i="14"/>
  <c r="O70" i="14"/>
  <c r="O69" i="14"/>
  <c r="O67" i="14"/>
  <c r="O54" i="14"/>
  <c r="M54" i="14"/>
  <c r="K54" i="14"/>
  <c r="I54" i="14"/>
  <c r="G54" i="14"/>
  <c r="O52" i="14"/>
  <c r="O51" i="14"/>
  <c r="O50" i="14"/>
  <c r="O49" i="14"/>
  <c r="O48" i="14"/>
  <c r="O43" i="14"/>
  <c r="M43" i="14"/>
  <c r="K43" i="14"/>
  <c r="I43" i="14"/>
  <c r="G43" i="14"/>
  <c r="O42" i="14"/>
  <c r="O41" i="14"/>
  <c r="O40" i="14"/>
  <c r="O38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D18" i="14"/>
  <c r="C18" i="14"/>
  <c r="B18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D17" i="14"/>
  <c r="C17" i="14"/>
  <c r="B17" i="14"/>
  <c r="R16" i="14"/>
  <c r="O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R15" i="14"/>
  <c r="Q15" i="14"/>
  <c r="D15" i="14"/>
  <c r="C15" i="14"/>
  <c r="B15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D13" i="14"/>
  <c r="C13" i="14"/>
  <c r="B13" i="14"/>
  <c r="R12" i="14"/>
  <c r="N12" i="14"/>
  <c r="M12" i="14"/>
  <c r="L12" i="14"/>
  <c r="K12" i="14"/>
  <c r="J12" i="14"/>
  <c r="I12" i="14"/>
  <c r="H12" i="14"/>
  <c r="G12" i="14"/>
  <c r="D12" i="14"/>
  <c r="C12" i="14"/>
  <c r="B12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D11" i="14"/>
  <c r="C11" i="14"/>
  <c r="B11" i="14"/>
  <c r="A11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A10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D9" i="14"/>
  <c r="C9" i="14"/>
  <c r="B9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D8" i="14"/>
  <c r="C8" i="14"/>
  <c r="B8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A3" i="14"/>
  <c r="A2" i="14"/>
  <c r="O64" i="6"/>
  <c r="M64" i="6"/>
  <c r="K64" i="6"/>
  <c r="I64" i="6"/>
  <c r="G64" i="6"/>
  <c r="O63" i="6"/>
  <c r="O61" i="6"/>
  <c r="O53" i="6"/>
  <c r="O52" i="6"/>
  <c r="O51" i="6"/>
  <c r="O47" i="6"/>
  <c r="M47" i="6"/>
  <c r="K47" i="6"/>
  <c r="I47" i="6"/>
  <c r="G47" i="6"/>
  <c r="O46" i="6"/>
  <c r="O45" i="6"/>
  <c r="O42" i="6"/>
  <c r="O41" i="6"/>
  <c r="O39" i="6"/>
  <c r="O38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R23" i="6"/>
  <c r="Q23" i="6"/>
  <c r="P23" i="6"/>
  <c r="O23" i="6"/>
  <c r="N23" i="6"/>
  <c r="M23" i="6"/>
  <c r="L23" i="6"/>
  <c r="K23" i="6"/>
  <c r="J23" i="6"/>
  <c r="I23" i="6"/>
  <c r="I30" i="6" s="1"/>
  <c r="H23" i="6"/>
  <c r="G23" i="6"/>
  <c r="F23" i="6"/>
  <c r="E23" i="6"/>
  <c r="D23" i="6"/>
  <c r="C23" i="6"/>
  <c r="B23" i="6"/>
  <c r="A23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D18" i="6"/>
  <c r="C18" i="6"/>
  <c r="B18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D17" i="6"/>
  <c r="C17" i="6"/>
  <c r="B17" i="6"/>
  <c r="R16" i="6"/>
  <c r="O16" i="6"/>
  <c r="N16" i="6"/>
  <c r="M16" i="6"/>
  <c r="L16" i="6"/>
  <c r="K16" i="6"/>
  <c r="J16" i="6"/>
  <c r="I16" i="6"/>
  <c r="H16" i="6"/>
  <c r="G16" i="6"/>
  <c r="F16" i="6"/>
  <c r="D16" i="6"/>
  <c r="C16" i="6"/>
  <c r="B16" i="6"/>
  <c r="R15" i="6"/>
  <c r="Q15" i="6"/>
  <c r="D15" i="6"/>
  <c r="C15" i="6"/>
  <c r="B15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D14" i="6"/>
  <c r="C14" i="6"/>
  <c r="B14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D13" i="6"/>
  <c r="C13" i="6"/>
  <c r="B13" i="6"/>
  <c r="R12" i="6"/>
  <c r="N12" i="6"/>
  <c r="M12" i="6"/>
  <c r="L12" i="6"/>
  <c r="K12" i="6"/>
  <c r="J12" i="6"/>
  <c r="I12" i="6"/>
  <c r="H12" i="6"/>
  <c r="G12" i="6"/>
  <c r="D12" i="6"/>
  <c r="C12" i="6"/>
  <c r="B12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D11" i="6"/>
  <c r="C11" i="6"/>
  <c r="B11" i="6"/>
  <c r="A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D10" i="6"/>
  <c r="C10" i="6"/>
  <c r="B10" i="6"/>
  <c r="A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D9" i="6"/>
  <c r="C9" i="6"/>
  <c r="B9" i="6"/>
  <c r="R8" i="6"/>
  <c r="Q8" i="6"/>
  <c r="P8" i="6"/>
  <c r="O8" i="6"/>
  <c r="N8" i="6"/>
  <c r="M8" i="6"/>
  <c r="L8" i="6"/>
  <c r="K8" i="6"/>
  <c r="J8" i="6"/>
  <c r="I8" i="6"/>
  <c r="H8" i="6"/>
  <c r="G8" i="6"/>
  <c r="F8" i="6"/>
  <c r="D8" i="6"/>
  <c r="C8" i="6"/>
  <c r="B8" i="6"/>
  <c r="R7" i="6"/>
  <c r="Q7" i="6"/>
  <c r="P7" i="6"/>
  <c r="O7" i="6"/>
  <c r="N7" i="6"/>
  <c r="M7" i="6"/>
  <c r="L7" i="6"/>
  <c r="K7" i="6"/>
  <c r="J7" i="6"/>
  <c r="I7" i="6"/>
  <c r="I19" i="6" s="1"/>
  <c r="H7" i="6"/>
  <c r="G7" i="6"/>
  <c r="F7" i="6"/>
  <c r="E7" i="6"/>
  <c r="D7" i="6"/>
  <c r="C7" i="6"/>
  <c r="B7" i="6"/>
  <c r="A7" i="6"/>
  <c r="A3" i="6"/>
  <c r="A2" i="6"/>
  <c r="O90" i="10"/>
  <c r="N90" i="10"/>
  <c r="M90" i="10"/>
  <c r="L90" i="10"/>
  <c r="K90" i="10"/>
  <c r="J90" i="10"/>
  <c r="I90" i="10"/>
  <c r="H90" i="10"/>
  <c r="G90" i="10"/>
  <c r="O89" i="10"/>
  <c r="O87" i="10"/>
  <c r="O73" i="10"/>
  <c r="M73" i="10"/>
  <c r="K73" i="10"/>
  <c r="I73" i="10"/>
  <c r="G73" i="10"/>
  <c r="O71" i="10"/>
  <c r="O69" i="10"/>
  <c r="O68" i="10"/>
  <c r="O60" i="10"/>
  <c r="M60" i="10"/>
  <c r="K60" i="10"/>
  <c r="I60" i="10"/>
  <c r="G60" i="10"/>
  <c r="O59" i="10"/>
  <c r="O57" i="10"/>
  <c r="O55" i="10"/>
  <c r="O54" i="10"/>
  <c r="O53" i="10"/>
  <c r="O52" i="10"/>
  <c r="O51" i="10"/>
  <c r="O50" i="10"/>
  <c r="M46" i="10"/>
  <c r="K46" i="10"/>
  <c r="I46" i="10"/>
  <c r="G46" i="10"/>
  <c r="O45" i="10"/>
  <c r="O44" i="10"/>
  <c r="O43" i="10"/>
  <c r="O42" i="10"/>
  <c r="O41" i="10"/>
  <c r="O40" i="10"/>
  <c r="O39" i="10"/>
  <c r="O38" i="10"/>
  <c r="O46" i="10" s="1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D18" i="10"/>
  <c r="C18" i="10"/>
  <c r="B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D17" i="10"/>
  <c r="C17" i="10"/>
  <c r="B17" i="10"/>
  <c r="R16" i="10"/>
  <c r="O16" i="10"/>
  <c r="N16" i="10"/>
  <c r="M16" i="10"/>
  <c r="L16" i="10"/>
  <c r="K16" i="10"/>
  <c r="J16" i="10"/>
  <c r="I16" i="10"/>
  <c r="H16" i="10"/>
  <c r="G16" i="10"/>
  <c r="F16" i="10"/>
  <c r="D16" i="10"/>
  <c r="C16" i="10"/>
  <c r="B16" i="10"/>
  <c r="R15" i="10"/>
  <c r="Q15" i="10"/>
  <c r="D15" i="10"/>
  <c r="C15" i="10"/>
  <c r="B15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C14" i="10"/>
  <c r="B14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D13" i="10"/>
  <c r="C13" i="10"/>
  <c r="B13" i="10"/>
  <c r="R12" i="10"/>
  <c r="N12" i="10"/>
  <c r="M12" i="10"/>
  <c r="L12" i="10"/>
  <c r="K12" i="10"/>
  <c r="J12" i="10"/>
  <c r="I12" i="10"/>
  <c r="H12" i="10"/>
  <c r="G12" i="10"/>
  <c r="D12" i="10"/>
  <c r="C12" i="10"/>
  <c r="B12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D11" i="10"/>
  <c r="C11" i="10"/>
  <c r="B11" i="10"/>
  <c r="A11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D10" i="10"/>
  <c r="C10" i="10"/>
  <c r="B10" i="10"/>
  <c r="A10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D9" i="10"/>
  <c r="C9" i="10"/>
  <c r="B9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D8" i="10"/>
  <c r="C8" i="10"/>
  <c r="B8" i="10"/>
  <c r="R7" i="10"/>
  <c r="Q7" i="10"/>
  <c r="P7" i="10"/>
  <c r="O7" i="10"/>
  <c r="N7" i="10"/>
  <c r="M7" i="10"/>
  <c r="L7" i="10"/>
  <c r="K7" i="10"/>
  <c r="J7" i="10"/>
  <c r="I7" i="10"/>
  <c r="I19" i="10" s="1"/>
  <c r="H7" i="10"/>
  <c r="G7" i="10"/>
  <c r="F7" i="10"/>
  <c r="E7" i="10"/>
  <c r="D7" i="10"/>
  <c r="C7" i="10"/>
  <c r="B7" i="10"/>
  <c r="A7" i="10"/>
  <c r="A3" i="10"/>
  <c r="A2" i="10"/>
  <c r="G67" i="1"/>
  <c r="G66" i="1"/>
  <c r="M65" i="1"/>
  <c r="K65" i="1"/>
  <c r="I65" i="1"/>
  <c r="O63" i="1"/>
  <c r="M63" i="1"/>
  <c r="K63" i="1"/>
  <c r="I63" i="1"/>
  <c r="G63" i="1"/>
  <c r="O62" i="1"/>
  <c r="O61" i="1"/>
  <c r="O58" i="1"/>
  <c r="O57" i="1"/>
  <c r="O56" i="1"/>
  <c r="O55" i="1"/>
  <c r="G51" i="1"/>
  <c r="G50" i="1"/>
  <c r="M49" i="1"/>
  <c r="K49" i="1"/>
  <c r="I49" i="1"/>
  <c r="O47" i="1"/>
  <c r="M47" i="1"/>
  <c r="K47" i="1"/>
  <c r="I47" i="1"/>
  <c r="G47" i="1"/>
  <c r="O46" i="1"/>
  <c r="O45" i="1"/>
  <c r="O44" i="1"/>
  <c r="O43" i="1"/>
  <c r="O42" i="1"/>
  <c r="O41" i="1"/>
  <c r="O39" i="1"/>
  <c r="O38" i="1"/>
  <c r="O30" i="1"/>
  <c r="M30" i="1"/>
  <c r="K30" i="1"/>
  <c r="I30" i="1"/>
  <c r="G30" i="1"/>
  <c r="O29" i="1"/>
  <c r="O27" i="1"/>
  <c r="O26" i="1"/>
  <c r="O25" i="1"/>
  <c r="O23" i="1"/>
  <c r="M19" i="1"/>
  <c r="K19" i="1"/>
  <c r="I19" i="1"/>
  <c r="G19" i="1"/>
  <c r="G65" i="1" s="1"/>
  <c r="O18" i="1"/>
  <c r="O17" i="1"/>
  <c r="O14" i="1"/>
  <c r="O13" i="1"/>
  <c r="O12" i="1"/>
  <c r="O12" i="10" s="1"/>
  <c r="O11" i="1"/>
  <c r="O10" i="1"/>
  <c r="O8" i="1"/>
  <c r="O7" i="1"/>
  <c r="O49" i="15" l="1"/>
  <c r="I30" i="10"/>
  <c r="O19" i="1"/>
  <c r="G49" i="1"/>
  <c r="O12" i="14"/>
  <c r="O19" i="14" s="1"/>
  <c r="O12" i="8"/>
  <c r="O12" i="6"/>
  <c r="O12" i="5"/>
  <c r="O19" i="5" s="1"/>
  <c r="G57" i="14"/>
  <c r="G30" i="14"/>
  <c r="O30" i="14"/>
  <c r="M30" i="14"/>
  <c r="M86" i="14" s="1"/>
  <c r="G58" i="14"/>
  <c r="M19" i="14"/>
  <c r="G88" i="14"/>
  <c r="K19" i="14"/>
  <c r="K56" i="14" s="1"/>
  <c r="K30" i="14"/>
  <c r="I19" i="14"/>
  <c r="I30" i="14"/>
  <c r="I56" i="14" s="1"/>
  <c r="K19" i="6"/>
  <c r="K66" i="6" s="1"/>
  <c r="G30" i="6"/>
  <c r="K30" i="6"/>
  <c r="O30" i="6"/>
  <c r="M30" i="6"/>
  <c r="M66" i="6" s="1"/>
  <c r="G19" i="6"/>
  <c r="O19" i="6"/>
  <c r="O66" i="6" s="1"/>
  <c r="M19" i="6"/>
  <c r="K19" i="10"/>
  <c r="G64" i="10"/>
  <c r="K30" i="10"/>
  <c r="O30" i="10"/>
  <c r="O62" i="10" s="1"/>
  <c r="M30" i="10"/>
  <c r="G19" i="10"/>
  <c r="O19" i="10"/>
  <c r="M19" i="10"/>
  <c r="I66" i="6"/>
  <c r="I62" i="10"/>
  <c r="G86" i="14"/>
  <c r="K86" i="14"/>
  <c r="M56" i="14"/>
  <c r="G66" i="6"/>
  <c r="M62" i="10"/>
  <c r="I86" i="14"/>
  <c r="G67" i="6"/>
  <c r="G19" i="14"/>
  <c r="G56" i="14" s="1"/>
  <c r="M19" i="8"/>
  <c r="I30" i="8"/>
  <c r="M30" i="8"/>
  <c r="G30" i="8"/>
  <c r="O30" i="8"/>
  <c r="G30" i="10"/>
  <c r="G63" i="10"/>
  <c r="G68" i="6"/>
  <c r="G87" i="14"/>
  <c r="G52" i="15"/>
  <c r="G55" i="8"/>
  <c r="I19" i="15"/>
  <c r="M19" i="15"/>
  <c r="G30" i="15"/>
  <c r="K19" i="15"/>
  <c r="K30" i="15"/>
  <c r="O30" i="15"/>
  <c r="G53" i="15"/>
  <c r="O19" i="15"/>
  <c r="I30" i="15"/>
  <c r="I51" i="15" s="1"/>
  <c r="M30" i="15"/>
  <c r="G19" i="15"/>
  <c r="G51" i="15" s="1"/>
  <c r="I19" i="8"/>
  <c r="G19" i="8"/>
  <c r="G54" i="8" s="1"/>
  <c r="K19" i="8"/>
  <c r="O19" i="8"/>
  <c r="K30" i="8"/>
  <c r="G56" i="8"/>
  <c r="O112" i="5"/>
  <c r="O79" i="5"/>
  <c r="O101" i="5"/>
  <c r="G57" i="5"/>
  <c r="G56" i="5"/>
  <c r="I19" i="5"/>
  <c r="M19" i="5"/>
  <c r="G33" i="5"/>
  <c r="K33" i="5"/>
  <c r="O33" i="5"/>
  <c r="O53" i="5"/>
  <c r="O67" i="5"/>
  <c r="G19" i="5"/>
  <c r="K19" i="5"/>
  <c r="I33" i="5"/>
  <c r="M33" i="5"/>
  <c r="O89" i="5"/>
  <c r="K54" i="8" l="1"/>
  <c r="K62" i="10"/>
  <c r="O86" i="14"/>
  <c r="O56" i="14"/>
  <c r="O65" i="1"/>
  <c r="O49" i="1"/>
  <c r="M54" i="8"/>
  <c r="O54" i="8"/>
  <c r="I54" i="8"/>
  <c r="G62" i="10"/>
  <c r="M55" i="5"/>
  <c r="K55" i="5"/>
  <c r="M51" i="15"/>
  <c r="O51" i="15"/>
  <c r="K51" i="15"/>
  <c r="I55" i="5"/>
  <c r="G55" i="5"/>
  <c r="O55" i="5"/>
</calcChain>
</file>

<file path=xl/sharedStrings.xml><?xml version="1.0" encoding="utf-8"?>
<sst xmlns="http://schemas.openxmlformats.org/spreadsheetml/2006/main" count="2263" uniqueCount="416">
  <si>
    <t>Bezeichnung</t>
  </si>
  <si>
    <t>Gemeinde</t>
  </si>
  <si>
    <t>Feuerwehr</t>
  </si>
  <si>
    <t>Fahrzeug-Typ</t>
  </si>
  <si>
    <t>Funkrufname</t>
  </si>
  <si>
    <t>Stärke</t>
  </si>
  <si>
    <t>Führung</t>
  </si>
  <si>
    <t>UG-Führung</t>
  </si>
  <si>
    <t>Zug 1</t>
  </si>
  <si>
    <t>Zug 2</t>
  </si>
  <si>
    <t>Deggendorf</t>
  </si>
  <si>
    <t>KdoW</t>
  </si>
  <si>
    <t>Florian DEG 10/1</t>
  </si>
  <si>
    <t>Allrad</t>
  </si>
  <si>
    <t>Schöllnach</t>
  </si>
  <si>
    <t xml:space="preserve">MZF </t>
  </si>
  <si>
    <t>DEG-6608</t>
  </si>
  <si>
    <t>Florian Schöllnach 11/1</t>
  </si>
  <si>
    <t>Landkreis</t>
  </si>
  <si>
    <t>Osterhofen</t>
  </si>
  <si>
    <t>ELW UG-ÖEL</t>
  </si>
  <si>
    <t>Straße</t>
  </si>
  <si>
    <t>Logistik</t>
  </si>
  <si>
    <t>BRK</t>
  </si>
  <si>
    <t>BetLKW</t>
  </si>
  <si>
    <t>DEG-8015</t>
  </si>
  <si>
    <t>FKH</t>
  </si>
  <si>
    <t>DEG-8010</t>
  </si>
  <si>
    <t>Kombi</t>
  </si>
  <si>
    <t>DEG-8012</t>
  </si>
  <si>
    <t>MHD</t>
  </si>
  <si>
    <t>RTW</t>
  </si>
  <si>
    <t>Hengersberg</t>
  </si>
  <si>
    <t>DEG-6352</t>
  </si>
  <si>
    <t>Florian Hengersberg 11/1</t>
  </si>
  <si>
    <t>LKW</t>
  </si>
  <si>
    <t>Lalling</t>
  </si>
  <si>
    <t>LF 8</t>
  </si>
  <si>
    <t>DEG-2040</t>
  </si>
  <si>
    <t>Altenmarkt</t>
  </si>
  <si>
    <t>LF 16/12</t>
  </si>
  <si>
    <t>DEG-6296</t>
  </si>
  <si>
    <t>Florian Altenmarkt 40/1</t>
  </si>
  <si>
    <t>Iggensbach</t>
  </si>
  <si>
    <t>DEG-6002</t>
  </si>
  <si>
    <t>Winzer</t>
  </si>
  <si>
    <t>DEG-6012</t>
  </si>
  <si>
    <t>Florian Winzer 11/1</t>
  </si>
  <si>
    <t>Schwarzach</t>
  </si>
  <si>
    <t>DEG-6007</t>
  </si>
  <si>
    <t>Florian Schwarzach 11/1</t>
  </si>
  <si>
    <t>Künzing</t>
  </si>
  <si>
    <t>DEG-6039</t>
  </si>
  <si>
    <t>Florian Künzing 11/1</t>
  </si>
  <si>
    <t>Fischerdorf</t>
  </si>
  <si>
    <t>LF 10/6</t>
  </si>
  <si>
    <t>GW-Logistik</t>
  </si>
  <si>
    <t>Niederalteich</t>
  </si>
  <si>
    <t>DEG-6290</t>
  </si>
  <si>
    <t>Florian Niederalteich 11/1</t>
  </si>
  <si>
    <t>Metten</t>
  </si>
  <si>
    <t>Berg</t>
  </si>
  <si>
    <t>Mietraching</t>
  </si>
  <si>
    <t>LF 16 TS</t>
  </si>
  <si>
    <t>DEG-8022</t>
  </si>
  <si>
    <t>Plattling</t>
  </si>
  <si>
    <t>RW 2</t>
  </si>
  <si>
    <t>Florian Plattling 61/1</t>
  </si>
  <si>
    <t>DEG-6530</t>
  </si>
  <si>
    <t>Pankofen</t>
  </si>
  <si>
    <t>KLAF</t>
  </si>
  <si>
    <t>Florian Pankofen 65/1</t>
  </si>
  <si>
    <t>Natternberg</t>
  </si>
  <si>
    <t>Florian Natternberg 11/1</t>
  </si>
  <si>
    <t>/</t>
  </si>
  <si>
    <t>Voraus-kommando</t>
  </si>
  <si>
    <t>Kenn-zeichen</t>
  </si>
  <si>
    <t>Antriebs-art</t>
  </si>
  <si>
    <t>Kater Deggendorf 12/1</t>
  </si>
  <si>
    <t>DEG-2010</t>
  </si>
  <si>
    <t>Rotkreuz Deggendorf 61/86/1</t>
  </si>
  <si>
    <t>Rotkreuz Deggendorf 61/80/1</t>
  </si>
  <si>
    <t>Zug 3</t>
  </si>
  <si>
    <t>Zug 4</t>
  </si>
  <si>
    <t>Kontingentbeladung Zusatzbeladung</t>
  </si>
  <si>
    <t>Zusatzfähigkeit</t>
  </si>
  <si>
    <t>plant den Einsatz, Führt das Kontigent</t>
  </si>
  <si>
    <t>Melder/Erkunder</t>
  </si>
  <si>
    <t xml:space="preserve">Navi </t>
  </si>
  <si>
    <t>24 Std. Dienst</t>
  </si>
  <si>
    <t>8 kVA Stromerzeuger</t>
  </si>
  <si>
    <t>Melder/Mechaniker</t>
  </si>
  <si>
    <t>Quad/Krad</t>
  </si>
  <si>
    <t>Melder</t>
  </si>
  <si>
    <t>stellt Zugführer</t>
  </si>
  <si>
    <t>THL, Stromerz, Lichtmast</t>
  </si>
  <si>
    <t>600 m B-Schlauch</t>
  </si>
  <si>
    <t>Stromerz., Lichtmast</t>
  </si>
  <si>
    <t>Erl. Verwaltungs-angelegenheiten</t>
  </si>
  <si>
    <t>Forsthart</t>
  </si>
  <si>
    <t>Stephansposch.</t>
  </si>
  <si>
    <t>Navi, Laptop, Internetstick, Handy</t>
  </si>
  <si>
    <t>Sanitätsdienst</t>
  </si>
  <si>
    <t>2. Grundkomponente "Logistik / Sanitätsdienst" - alle Kontingente</t>
  </si>
  <si>
    <t>Gesamt (Kontingent Standard)</t>
  </si>
  <si>
    <t>Gesamt (Kontingent "Hochwasser / Sandsäcke")</t>
  </si>
  <si>
    <t>Gesamt (Kontingent "ABC-Abwehr")</t>
  </si>
  <si>
    <t>1. Grundkomponente "Führung / Verbindung" - alle Kontingente</t>
  </si>
  <si>
    <t>Aholming</t>
  </si>
  <si>
    <t>Polyma</t>
  </si>
  <si>
    <t>Florian Aholming 58/1</t>
  </si>
  <si>
    <t>Engolling</t>
  </si>
  <si>
    <t>TSF-W</t>
  </si>
  <si>
    <t>Florian Engolling 46/1</t>
  </si>
  <si>
    <t>Sandsackfüllmaschinie</t>
  </si>
  <si>
    <t>WLF</t>
  </si>
  <si>
    <t>Seebach</t>
  </si>
  <si>
    <t>an Florian Aholming 58/1</t>
  </si>
  <si>
    <t>Hunding</t>
  </si>
  <si>
    <t>HLF 10</t>
  </si>
  <si>
    <t>Moos</t>
  </si>
  <si>
    <t>TLF 16/25</t>
  </si>
  <si>
    <t>Grafling</t>
  </si>
  <si>
    <t>MZF</t>
  </si>
  <si>
    <t>Florian Grafling 11/1</t>
  </si>
  <si>
    <t>Edenstetten</t>
  </si>
  <si>
    <t>Material- und Gepäcktransport</t>
  </si>
  <si>
    <t>LF 16</t>
  </si>
  <si>
    <t>Ölsperre</t>
  </si>
  <si>
    <t>Florian Winzer 21/1</t>
  </si>
  <si>
    <t>MTW</t>
  </si>
  <si>
    <t>Florian Deggendorf 14/1</t>
  </si>
  <si>
    <t>Thundorf</t>
  </si>
  <si>
    <t>Ölwehr-Anhänger</t>
  </si>
  <si>
    <t>Messwagen</t>
  </si>
  <si>
    <t>LF10/6</t>
  </si>
  <si>
    <t>Florian Altenmarkt 11/1</t>
  </si>
  <si>
    <t>Dekon-Anhänger</t>
  </si>
  <si>
    <t>Florian Plattling 11/1</t>
  </si>
  <si>
    <t>Florian Osterhofen 11/1</t>
  </si>
  <si>
    <t>CSA-Träger</t>
  </si>
  <si>
    <t>gezogen Florian Altenmarkt 11/1</t>
  </si>
  <si>
    <t>Außernzell</t>
  </si>
  <si>
    <t>Florian Außernzell 11/1</t>
  </si>
  <si>
    <t>Florian Forsthart 65/1</t>
  </si>
  <si>
    <t>KRAD</t>
  </si>
  <si>
    <t>Quad Forsthart</t>
  </si>
  <si>
    <t>Kater Deggendorf 10/1</t>
  </si>
  <si>
    <t>Multikopter</t>
  </si>
  <si>
    <t>DEG-X-112</t>
  </si>
  <si>
    <t>Melder/Sanitäter</t>
  </si>
  <si>
    <t>Florian Deggendorf 36/1</t>
  </si>
  <si>
    <t>Rotkreuz Deggendorf 17/2</t>
  </si>
  <si>
    <t>Rotkreuz Deggendorf 17/1</t>
  </si>
  <si>
    <t>Lader</t>
  </si>
  <si>
    <t>Florian Deggendorf 39/1</t>
  </si>
  <si>
    <t>auf Tieflader</t>
  </si>
  <si>
    <t>inkl. Schaufel+Gabel</t>
  </si>
  <si>
    <t>Material- und Gepäcktransport, min 1000 m B-Schlauch</t>
  </si>
  <si>
    <t>Florian Hengersberg 58/1</t>
  </si>
  <si>
    <t>LF 8/6</t>
  </si>
  <si>
    <t>Florian Grafling 40/2</t>
  </si>
  <si>
    <t>GW-L1</t>
  </si>
  <si>
    <t>mit Ausrüstung</t>
  </si>
  <si>
    <t>Pumpenkontingent</t>
  </si>
  <si>
    <t>Florian Wallerfing 11/1</t>
  </si>
  <si>
    <t>Florian Nesslbach 11/1</t>
  </si>
  <si>
    <t>Anhänger Wasserschaden</t>
  </si>
  <si>
    <t>gezogen von Florian Nesslbach 11/1</t>
  </si>
  <si>
    <t>Florian Auerbach 11/1</t>
  </si>
  <si>
    <t>mit Anhänger</t>
  </si>
  <si>
    <t>Florian Neuhausen 11/1</t>
  </si>
  <si>
    <t>Pumpenkontingent+ Polyma</t>
  </si>
  <si>
    <t>Florian Bernried 11/1</t>
  </si>
  <si>
    <t>ggf. mit Anhänger</t>
  </si>
  <si>
    <t>Florian Schaufling 11/1</t>
  </si>
  <si>
    <t>Pumpenkontingent + HD-Reiniger + Pumpenkontingent FFW Fischerdorf</t>
  </si>
  <si>
    <t>Auflistung Personal / Fahrzeuge Kontingent Ölwehr</t>
  </si>
  <si>
    <t>gezogen von Florian Winzer 21/1</t>
  </si>
  <si>
    <t>AB Mulde</t>
  </si>
  <si>
    <t>Anhänger Ölsperre 2</t>
  </si>
  <si>
    <t>Anhänger Ölsperre 1</t>
  </si>
  <si>
    <t>Anhänger mit Schlauchboot</t>
  </si>
  <si>
    <t>gezogen von Florian Pankofen 65/1</t>
  </si>
  <si>
    <t>Florian Deggendorf 99/1</t>
  </si>
  <si>
    <t>Florian Nesslbach 99/1</t>
  </si>
  <si>
    <t>SW 2000</t>
  </si>
  <si>
    <t>Florian Nesslbach 41/1</t>
  </si>
  <si>
    <t>Florian Hengersberg 14/1</t>
  </si>
  <si>
    <t>Boote</t>
  </si>
  <si>
    <t>Abpumpen</t>
  </si>
  <si>
    <t>TLF 3000</t>
  </si>
  <si>
    <t>Florian Osterhofen 23/1</t>
  </si>
  <si>
    <t>Öl Sanimat</t>
  </si>
  <si>
    <t>bei Bedarf</t>
  </si>
  <si>
    <t>AB Hydro Sub</t>
  </si>
  <si>
    <t>Hydro Sub</t>
  </si>
  <si>
    <t>Erkundung</t>
  </si>
  <si>
    <t>Zwischenlagerung / Separieren</t>
  </si>
  <si>
    <t>Florian Deggendorf 65/1</t>
  </si>
  <si>
    <t>verlad. Auf Florian Deggendorf 65/1</t>
  </si>
  <si>
    <t>Stephansposching</t>
  </si>
  <si>
    <t>Nesslbach</t>
  </si>
  <si>
    <t>MZB</t>
  </si>
  <si>
    <t>Mitfahrender KBM
1 Person UG-ÖEL für Doku Vorauskommando</t>
  </si>
  <si>
    <t>Offenberg</t>
  </si>
  <si>
    <t>Auerbach</t>
  </si>
  <si>
    <t>Wallerfing</t>
  </si>
  <si>
    <t>Neuhausen</t>
  </si>
  <si>
    <t>Pielweichs</t>
  </si>
  <si>
    <t>Bernried</t>
  </si>
  <si>
    <t>Schwanen-kirchen</t>
  </si>
  <si>
    <t>Schaufling</t>
  </si>
  <si>
    <t>Mitfahrender KBM: Hans Scheungrab (Stellvertreter Konrad Seis)</t>
  </si>
  <si>
    <t/>
  </si>
  <si>
    <t>Mitfahrender KBM: Jürgen Kainz (Stellvertreter Frank Locklair)</t>
  </si>
  <si>
    <t>Mitfahrender KBM: Ludwig Jacob (Stellvertreter Konrad Seis)</t>
  </si>
  <si>
    <t>Auflistung Personal / Fahrzeuge Kontingent Pumpen</t>
  </si>
  <si>
    <t>Auflistung Personal / Fahrzeuge Kontingent ABC-Abwehr</t>
  </si>
  <si>
    <t>Auflistung Personal / Fahrzeuge Kontingent Hochwasser/Sandsäcke</t>
  </si>
  <si>
    <t>Auflistung Personal / Fahrzeuge Kontingent Standard</t>
  </si>
  <si>
    <t>Gesamt (Kontingent "Ölwehr")</t>
  </si>
  <si>
    <t>Gesamt Anzahl Fahrzeuge</t>
  </si>
  <si>
    <t>Gesamt Anzahl Anhänger</t>
  </si>
  <si>
    <t>Fahrzeuge</t>
  </si>
  <si>
    <t>Anhänger</t>
  </si>
  <si>
    <t>Anhänger/Abrollbehälter</t>
  </si>
  <si>
    <t>Tieflader für Lader Florian Deggendorf 39/1</t>
  </si>
  <si>
    <t>KBM UG ÖEL</t>
  </si>
  <si>
    <t>THW</t>
  </si>
  <si>
    <t>an THW-Zugfahrzeug</t>
  </si>
  <si>
    <t>Wasserwacht</t>
  </si>
  <si>
    <t>Notstromaggregat 61 kVA</t>
  </si>
  <si>
    <t>Das Zugfzg. wird lageabhängig von Seiten THW zugewiesen</t>
  </si>
  <si>
    <t>Heros DEG xxx/xxx</t>
  </si>
  <si>
    <t>Wasserwacht Osterhofen 92/1</t>
  </si>
  <si>
    <t>Wasserwacht Osterhofen 99/1</t>
  </si>
  <si>
    <t>Nissan Nawara</t>
  </si>
  <si>
    <t>DEG-WO-112</t>
  </si>
  <si>
    <t>an Nissan Nawara</t>
  </si>
  <si>
    <t>Bugklappe, Radar, GPS</t>
  </si>
  <si>
    <t>Alternativ:</t>
  </si>
  <si>
    <t>Anhänger FlaWaBo</t>
  </si>
  <si>
    <t>Anhäng. mit 3 Flachwasserboten - Alternativ zu Motorboot</t>
  </si>
  <si>
    <t>Anhänger mit Motorboot</t>
  </si>
  <si>
    <t>Bootsführer / Wasserretter</t>
  </si>
  <si>
    <t>verlad. Osterhofen 55/1 oder Aholming 58/1</t>
  </si>
  <si>
    <t>Florian Lalling 48/1</t>
  </si>
  <si>
    <t>Florian Iggensbach 55/1</t>
  </si>
  <si>
    <t>Florian Fischerdorf 43/1</t>
  </si>
  <si>
    <t>Florian Stephansposching 55/1</t>
  </si>
  <si>
    <t>Florian Berg 14/1</t>
  </si>
  <si>
    <t>Florian Osterhofen 55/1</t>
  </si>
  <si>
    <t>Florian Mietraching 48/1</t>
  </si>
  <si>
    <t>Fachliche Leitung Xaver Altschäfl (Stellvertreter Fachliche Leitung Stephan Wagner)</t>
  </si>
  <si>
    <t>Florian Seebach 43/1</t>
  </si>
  <si>
    <t>Florian Hunding 42/1</t>
  </si>
  <si>
    <r>
      <t xml:space="preserve">1. Grundkomponente "Führung / Verbindung" - </t>
    </r>
    <r>
      <rPr>
        <u/>
        <sz val="11"/>
        <color theme="1"/>
        <rFont val="Calibri"/>
        <family val="2"/>
        <scheme val="minor"/>
      </rPr>
      <t>optional  nur bei kompletten Abruf</t>
    </r>
  </si>
  <si>
    <t>Fachliche Leitung Bernd App (Stellvertreter Fachliche Leitung Christoph Thiele)</t>
  </si>
  <si>
    <t>gezogen von Florian Deggendorf 36/1</t>
  </si>
  <si>
    <t>gezogen durch Florian Nesslbach 41/1</t>
  </si>
  <si>
    <t>gezogen durch Florian Thundorf 48/1</t>
  </si>
  <si>
    <t>gezogen durch Osterhofen 23/1</t>
  </si>
  <si>
    <t>Florian Thundorf 48/1</t>
  </si>
  <si>
    <t>Fachliche Leitung Christoph Thiele (Stellvertreter Fachliche Leitung Bernd App)</t>
  </si>
  <si>
    <t>Florian Deggendorf 66/1</t>
  </si>
  <si>
    <t>Florian Natternberg 43/1</t>
  </si>
  <si>
    <t>Fachliche Leitung Manfred Ziegler (Stellvertreter Fachliche Leitung Tim Rothenwöhrer)</t>
  </si>
  <si>
    <t>Florian Metten 40/1</t>
  </si>
  <si>
    <t>Florian Edenstetten 55/1</t>
  </si>
  <si>
    <t>Florian Pielweichs 42/1</t>
  </si>
  <si>
    <t>Florian Plattling 36/1</t>
  </si>
  <si>
    <t>Tieflader Stadt Deggendorf, oder Kreisbauhof</t>
  </si>
  <si>
    <t>Florian Metten 11/1</t>
  </si>
  <si>
    <t>gezogen durch Natternberg 11/1</t>
  </si>
  <si>
    <t>Mehrzweck Anhänger</t>
  </si>
  <si>
    <t>Krad</t>
  </si>
  <si>
    <t>DEG FV 112</t>
  </si>
  <si>
    <t>Florian Aholming 17/1</t>
  </si>
  <si>
    <t>bei allen Kontingenten außer Ölwehr</t>
  </si>
  <si>
    <t xml:space="preserve">Mobile Diesel Tankstelle 
mit 460 Liter </t>
  </si>
  <si>
    <t>gezogen von Pankofen 65/1</t>
  </si>
  <si>
    <t>gezogen RK 61/86/1</t>
  </si>
  <si>
    <t>mit Anhänger für Sandsackfüllmaschinie
Material- und Gepäcktransport</t>
  </si>
  <si>
    <t>Alternativ</t>
  </si>
  <si>
    <t>stellt Zugführer/Bootsführer</t>
  </si>
  <si>
    <t>Fachliche Leitung Stephan Wagner (Stellvertreter Fachliche Leitung Konrad Seis)</t>
  </si>
  <si>
    <t>Mitfahrender KBM: Sandra Pöschl (Stellvertreter Michael Ertl)</t>
  </si>
  <si>
    <t>Fachliche Leitung: Jürgen Kainz (Stellvertreter Tim Rothenwöhrer)</t>
  </si>
  <si>
    <t>Mitfahrender KBM: Stephan Wagner (Stellvertreter Josef Killinger)</t>
  </si>
  <si>
    <t>+++ Mobile Dieseltankstelle bei Kontigent Ölwehr auf Deg 65/1 verladen (Unterabschnitt Erkundung) +++</t>
  </si>
  <si>
    <t>Bei Einzelabruf "Hydro Sub" abweichender Kontingentführer KBI Erwin Wurzer</t>
  </si>
  <si>
    <t>gezogen durch Florian Hengersberg 58/1                              Besatzung auf Florian Hengersberg 14/1</t>
  </si>
  <si>
    <t>8 kVA Stromerzeuger + ggf. Zugfahrzeug für Anhänger mit Schlauchboot (Unterabschnitt Boote)</t>
  </si>
  <si>
    <r>
      <t xml:space="preserve">2. Grundkomponente "Logistik / Sanitätsdienst" - </t>
    </r>
    <r>
      <rPr>
        <b/>
        <u/>
        <sz val="11"/>
        <color theme="1"/>
        <rFont val="Calibri"/>
        <family val="2"/>
        <scheme val="minor"/>
      </rPr>
      <t>optional  nur bei kompletten Abruf</t>
    </r>
  </si>
  <si>
    <t>Florian Schwanenkirchen 14/1</t>
  </si>
  <si>
    <t>Gesamt (Kontingent "Sturmschaden/Motorsägen")</t>
  </si>
  <si>
    <t>Ölwehr</t>
  </si>
  <si>
    <t>Auflistung Personal / Fahrzeuge Kontingent Stumschaden (Motorsägen + Dachsicherung)</t>
  </si>
  <si>
    <t>AB Besprechung</t>
  </si>
  <si>
    <t>nicht bei Hydrosub</t>
  </si>
  <si>
    <t>mit Forsthart 14/1</t>
  </si>
  <si>
    <t>auf AB Mulde DEG</t>
  </si>
  <si>
    <t>Eichberg/ Greising</t>
  </si>
  <si>
    <t>TSF</t>
  </si>
  <si>
    <t>Florian Eichberg 44/1</t>
  </si>
  <si>
    <t>mit Zugführer</t>
  </si>
  <si>
    <t>Florian Galgweis 44/1</t>
  </si>
  <si>
    <t>Galgweis/ Langenamming</t>
  </si>
  <si>
    <t>RW</t>
  </si>
  <si>
    <t>Florian Osterhofen 61/1</t>
  </si>
  <si>
    <t>Florian Osterhofen 36/1</t>
  </si>
  <si>
    <t>AB Ölwehr</t>
  </si>
  <si>
    <t>auf Anhänger, gezogen von Osterhofen 36/1</t>
  </si>
  <si>
    <t>gezogen von Florian Osterhofen 61/1</t>
  </si>
  <si>
    <t>Dekon-P</t>
  </si>
  <si>
    <t>gezogen von Deggendorf 67/1</t>
  </si>
  <si>
    <t>Florian Deggendorf 67/1</t>
  </si>
  <si>
    <t>Kraftstoff für Boote</t>
  </si>
  <si>
    <t>Thundorf/ Aicha</t>
  </si>
  <si>
    <t>Florian Thundorf 47/1</t>
  </si>
  <si>
    <t>Hochdruckreininger</t>
  </si>
  <si>
    <t>AB G</t>
  </si>
  <si>
    <t>Heros Deggendorf 86/36</t>
  </si>
  <si>
    <t>TLF 4000</t>
  </si>
  <si>
    <t>TLF 24/48</t>
  </si>
  <si>
    <t>Florian Schwarzach 23/1</t>
  </si>
  <si>
    <t>Florian Plattling 23/1</t>
  </si>
  <si>
    <t>SW2000</t>
  </si>
  <si>
    <t>Langenisarhofen</t>
  </si>
  <si>
    <t>Florian Langenisarhofen 44/1</t>
  </si>
  <si>
    <t>Arbing</t>
  </si>
  <si>
    <t>Florian Arbing 44/1</t>
  </si>
  <si>
    <t>Aicha</t>
  </si>
  <si>
    <t>Florian Aicha 44/1</t>
  </si>
  <si>
    <t>Waldbrandausstattung Schöllnach</t>
  </si>
  <si>
    <t>HLF 20</t>
  </si>
  <si>
    <t>Florian Bernried 41/1</t>
  </si>
  <si>
    <t>Florian Schwarzach 40/1</t>
  </si>
  <si>
    <t>gezogen von Plattling 61/1</t>
  </si>
  <si>
    <t>Seilwinde</t>
  </si>
  <si>
    <t>4  Motorsägen</t>
  </si>
  <si>
    <t>4 Motorsägen</t>
  </si>
  <si>
    <t>Seilwinde, 4 Motorsägen</t>
  </si>
  <si>
    <t>DLK 18/12</t>
  </si>
  <si>
    <t>Florian Deggendorf 31/1</t>
  </si>
  <si>
    <t>DLK 23/12</t>
  </si>
  <si>
    <t>Florian Metten 30/1</t>
  </si>
  <si>
    <t>Florian Schöllnach 61/1</t>
  </si>
  <si>
    <t>gezogen von Schöllnach 61/1</t>
  </si>
  <si>
    <t>HöSG Deggendorf/ Plattling</t>
  </si>
  <si>
    <t>Florian Schaufling 42/1</t>
  </si>
  <si>
    <t>Fachliche Leitung: KBM Ludwig Jacob (Stellvertreter KBM Josef Killinger )</t>
  </si>
  <si>
    <t>Fachliche Leitung: KBM Bernd App  (Stellvertreter KBM Kainz Jürgen )</t>
  </si>
  <si>
    <t>Mitfahrender KBM: Stefan Wagner (Stellvertreter KBM Tim Rothenwöhrer)</t>
  </si>
  <si>
    <t>Fachliche Leitung: KBM Jürgen Kainz (Stellvertreter KBM Hans Scheungrab)</t>
  </si>
  <si>
    <t>Mitfahrender KBM: KBM Stefan Wagner (Stellvertreter KBM Manfred Ziegler)</t>
  </si>
  <si>
    <t>Mitfahrender KBM: Michael Ertl (Stellvertreter KBM Josef Fritsch)</t>
  </si>
  <si>
    <t>DEG-2011</t>
  </si>
  <si>
    <t>Trägerfahrzeug:
freies WLF aus dem LKR.</t>
  </si>
  <si>
    <t>Florian Schöllnach 23/1</t>
  </si>
  <si>
    <t>Gesamt (Kontingent Hochwasser Pumpen (S. 13/14))</t>
  </si>
  <si>
    <t>Gesamt (Kontingent Standard klein)</t>
  </si>
  <si>
    <t>Stärke ohne Führungs- und Logistikkomponente.</t>
  </si>
  <si>
    <t>Hinweis:</t>
  </si>
  <si>
    <t>DEG-8042</t>
  </si>
  <si>
    <t>Auflistung Personal / Fahrzeuge Kontingent Waldbrand (Boden)</t>
  </si>
  <si>
    <r>
      <t xml:space="preserve">3. Grundkomponente "Personal" (Zug 1 + Zug 2) - Kontingent Standard </t>
    </r>
    <r>
      <rPr>
        <b/>
        <sz val="11"/>
        <color rgb="FFFF0000"/>
        <rFont val="Calibri"/>
        <family val="2"/>
        <scheme val="minor"/>
      </rPr>
      <t>+ Standard klein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</si>
  <si>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4. Spezialkomponente "Personal" (Zug 3 + Zug 4) - Kontingent Standard </t>
    </r>
    <r>
      <rPr>
        <b/>
        <sz val="11"/>
        <color rgb="FFFF0000"/>
        <rFont val="Calibri"/>
        <family val="2"/>
        <scheme val="minor"/>
      </rPr>
      <t>- wird nicht bei Standard klein abgerufen</t>
    </r>
  </si>
  <si>
    <r>
      <t xml:space="preserve">3. Grundkomponente "Personal" (Zug 1 + Zug 2) - </t>
    </r>
    <r>
      <rPr>
        <b/>
        <sz val="11"/>
        <color rgb="FFFF0000"/>
        <rFont val="Calibri"/>
        <family val="2"/>
        <scheme val="minor"/>
      </rPr>
      <t xml:space="preserve">Kontingent Hochwasser/Pumpen </t>
    </r>
  </si>
  <si>
    <r>
      <t xml:space="preserve">4. Spezialkomponente "Hochwasser/Pumpen" (Zug 3 + Zug 4) - </t>
    </r>
    <r>
      <rPr>
        <b/>
        <sz val="11"/>
        <color rgb="FFFF0000"/>
        <rFont val="Calibri"/>
        <family val="2"/>
        <scheme val="minor"/>
      </rPr>
      <t xml:space="preserve">Kontingent Hochwasser Pumpen </t>
    </r>
  </si>
  <si>
    <r>
      <t xml:space="preserve">5. Spezialkomponente "Hochwasser/Pumpen klein" - </t>
    </r>
    <r>
      <rPr>
        <b/>
        <sz val="11"/>
        <color rgb="FFFF0000"/>
        <rFont val="Calibri"/>
        <family val="2"/>
        <scheme val="minor"/>
      </rPr>
      <t xml:space="preserve">Kontingent Hochwasser Pumpen klein </t>
    </r>
  </si>
  <si>
    <t xml:space="preserve">Gesamt (Kontingent Hochwasser Pumpen klein </t>
  </si>
  <si>
    <r>
      <t xml:space="preserve">6. Spezialkomponente "Hydro Sub" - </t>
    </r>
    <r>
      <rPr>
        <b/>
        <sz val="11"/>
        <color rgb="FFFF0000"/>
        <rFont val="Calibri"/>
        <family val="2"/>
        <scheme val="minor"/>
      </rPr>
      <t xml:space="preserve">Kontingent Wasserfördersystem Bayern </t>
    </r>
  </si>
  <si>
    <t>Wasserwacht                  Osterhofen 99/2-99/4</t>
  </si>
  <si>
    <r>
      <t>3. Spezialkomponente "</t>
    </r>
    <r>
      <rPr>
        <b/>
        <sz val="11"/>
        <color rgb="FFFF0000"/>
        <rFont val="Calibri"/>
        <family val="2"/>
        <scheme val="minor"/>
      </rPr>
      <t>Ölwehr</t>
    </r>
    <r>
      <rPr>
        <b/>
        <sz val="11"/>
        <color theme="1"/>
        <rFont val="Calibri"/>
        <family val="2"/>
        <scheme val="minor"/>
      </rPr>
      <t xml:space="preserve">" (Zug 3 + Zug 4) - </t>
    </r>
    <r>
      <rPr>
        <b/>
        <sz val="11"/>
        <color rgb="FFFF0000"/>
        <rFont val="Calibri"/>
        <family val="2"/>
        <scheme val="minor"/>
      </rPr>
      <t>Kontingent Ölwehr "allgemein"</t>
    </r>
  </si>
  <si>
    <r>
      <t>4. Spezialkomponente "</t>
    </r>
    <r>
      <rPr>
        <b/>
        <sz val="11"/>
        <color rgb="FFFF0000"/>
        <rFont val="Calibri"/>
        <family val="2"/>
        <scheme val="minor"/>
      </rPr>
      <t>Erkundung</t>
    </r>
    <r>
      <rPr>
        <b/>
        <sz val="11"/>
        <color theme="1"/>
        <rFont val="Calibri"/>
        <family val="2"/>
        <scheme val="minor"/>
      </rPr>
      <t xml:space="preserve">" - </t>
    </r>
    <r>
      <rPr>
        <b/>
        <sz val="11"/>
        <color rgb="FFFF0000"/>
        <rFont val="Calibri"/>
        <family val="2"/>
        <scheme val="minor"/>
      </rPr>
      <t>Kontingent Ölwehr / Erkundung</t>
    </r>
    <r>
      <rPr>
        <b/>
        <sz val="11"/>
        <color theme="1"/>
        <rFont val="Calibri"/>
        <family val="2"/>
        <scheme val="minor"/>
      </rPr>
      <t xml:space="preserve"> </t>
    </r>
  </si>
  <si>
    <r>
      <t>5. Spezialkomponente</t>
    </r>
    <r>
      <rPr>
        <b/>
        <sz val="11"/>
        <color rgb="FFFF0000"/>
        <rFont val="Calibri"/>
        <family val="2"/>
        <scheme val="minor"/>
      </rPr>
      <t xml:space="preserve"> "Ölsperre"</t>
    </r>
    <r>
      <rPr>
        <b/>
        <sz val="11"/>
        <color theme="1"/>
        <rFont val="Calibri"/>
        <family val="2"/>
        <scheme val="minor"/>
      </rPr>
      <t xml:space="preserve"> - Kontingent </t>
    </r>
    <r>
      <rPr>
        <b/>
        <sz val="11"/>
        <color rgb="FFFF0000"/>
        <rFont val="Calibri"/>
        <family val="2"/>
        <scheme val="minor"/>
      </rPr>
      <t>Ölwehr / Ölsperre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</si>
  <si>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6. Spezialkomponente </t>
    </r>
    <r>
      <rPr>
        <b/>
        <sz val="11"/>
        <color rgb="FFFF0000"/>
        <rFont val="Calibri"/>
        <family val="2"/>
        <scheme val="minor"/>
      </rPr>
      <t>"Boote</t>
    </r>
    <r>
      <rPr>
        <b/>
        <sz val="11"/>
        <color theme="1"/>
        <rFont val="Calibri"/>
        <family val="2"/>
        <scheme val="minor"/>
      </rPr>
      <t xml:space="preserve">" - Kontingent </t>
    </r>
    <r>
      <rPr>
        <b/>
        <sz val="11"/>
        <color rgb="FFFF0000"/>
        <rFont val="Calibri"/>
        <family val="2"/>
        <scheme val="minor"/>
      </rPr>
      <t>Ölwehr /  Boote</t>
    </r>
    <r>
      <rPr>
        <b/>
        <sz val="11"/>
        <color theme="1"/>
        <rFont val="Calibri"/>
        <family val="2"/>
        <scheme val="minor"/>
      </rPr>
      <t xml:space="preserve"> </t>
    </r>
  </si>
  <si>
    <r>
      <t>7. Spezialkomponente "</t>
    </r>
    <r>
      <rPr>
        <b/>
        <sz val="11"/>
        <color rgb="FFFF0000"/>
        <rFont val="Calibri"/>
        <family val="2"/>
        <scheme val="minor"/>
      </rPr>
      <t>Abpumpen</t>
    </r>
    <r>
      <rPr>
        <b/>
        <sz val="11"/>
        <color theme="1"/>
        <rFont val="Calibri"/>
        <family val="2"/>
        <scheme val="minor"/>
      </rPr>
      <t xml:space="preserve">" - Kontingent Ölwehr /  </t>
    </r>
    <r>
      <rPr>
        <b/>
        <sz val="11"/>
        <color rgb="FFFF0000"/>
        <rFont val="Calibri"/>
        <family val="2"/>
        <scheme val="minor"/>
      </rPr>
      <t>Abpumpen</t>
    </r>
    <r>
      <rPr>
        <b/>
        <sz val="11"/>
        <color theme="1"/>
        <rFont val="Calibri"/>
        <family val="2"/>
        <scheme val="minor"/>
      </rPr>
      <t xml:space="preserve"> </t>
    </r>
  </si>
  <si>
    <r>
      <t>8. Spezialkomponente "</t>
    </r>
    <r>
      <rPr>
        <b/>
        <sz val="11"/>
        <color rgb="FFFF0000"/>
        <rFont val="Calibri"/>
        <family val="2"/>
        <scheme val="minor"/>
      </rPr>
      <t>Zwischenlagerung/Separieren</t>
    </r>
    <r>
      <rPr>
        <b/>
        <sz val="11"/>
        <color theme="1"/>
        <rFont val="Calibri"/>
        <family val="2"/>
        <scheme val="minor"/>
      </rPr>
      <t xml:space="preserve">" - Kontingent Ölwehr / </t>
    </r>
    <r>
      <rPr>
        <b/>
        <sz val="11"/>
        <color rgb="FFFF0000"/>
        <rFont val="Calibri"/>
        <family val="2"/>
        <scheme val="minor"/>
      </rPr>
      <t>Zwischenlagerung/Separieren</t>
    </r>
    <r>
      <rPr>
        <b/>
        <sz val="11"/>
        <color theme="1"/>
        <rFont val="Calibri"/>
        <family val="2"/>
        <scheme val="minor"/>
      </rPr>
      <t xml:space="preserve"> </t>
    </r>
  </si>
  <si>
    <t>Kontingentführung Standard, Ölwehr, HydroSub und Sturmschäden: Erwin Wurzer (Stellvertreter Bernhard Süß)</t>
  </si>
  <si>
    <t>Kontingentführung Hochwasser, ABC-Abwehr, Pumpen und Waldbrandbekämfung: Bernhard Süß (Stellvertreter Erwin Wurzer )</t>
  </si>
  <si>
    <t>Johannes Deggendorf 71/70</t>
  </si>
  <si>
    <r>
      <t>5. Grundkomponente "Personal" (Zug 1 + Zug 2) -</t>
    </r>
    <r>
      <rPr>
        <b/>
        <sz val="11"/>
        <color rgb="FFFF0000"/>
        <rFont val="Calibri"/>
        <family val="2"/>
        <scheme val="minor"/>
      </rPr>
      <t xml:space="preserve"> Kontingent Hochwasser / Sandsäcke</t>
    </r>
  </si>
  <si>
    <r>
      <t xml:space="preserve">6. Spezialkomponente "Personal" (Zug 3 + Zug 4) - </t>
    </r>
    <r>
      <rPr>
        <b/>
        <sz val="11"/>
        <color rgb="FFFF0000"/>
        <rFont val="Calibri"/>
        <family val="2"/>
        <scheme val="minor"/>
      </rPr>
      <t xml:space="preserve">Kontingent Hochwasser / Sandsäcke </t>
    </r>
  </si>
  <si>
    <r>
      <t xml:space="preserve">3. Grundkomponente "Personal" - </t>
    </r>
    <r>
      <rPr>
        <b/>
        <sz val="11"/>
        <color rgb="FFFF0000"/>
        <rFont val="Calibri"/>
        <family val="2"/>
        <scheme val="minor"/>
      </rPr>
      <t xml:space="preserve">Kontingent Sturmschaden (Motorsägen + Dachsicherung) </t>
    </r>
  </si>
  <si>
    <r>
      <t xml:space="preserve">4. Spezialkomponente "Motorsägen" - </t>
    </r>
    <r>
      <rPr>
        <b/>
        <sz val="11"/>
        <color rgb="FFFF0000"/>
        <rFont val="Calibri"/>
        <family val="2"/>
        <scheme val="minor"/>
      </rPr>
      <t>Kontingent Sturmschaden/Motorsägen</t>
    </r>
  </si>
  <si>
    <r>
      <t xml:space="preserve">3. Grundkomponente "Personal" - </t>
    </r>
    <r>
      <rPr>
        <b/>
        <sz val="11"/>
        <color rgb="FFFF0000"/>
        <rFont val="Calibri"/>
        <family val="2"/>
        <scheme val="minor"/>
      </rPr>
      <t>Kontingent Sturmschaden (Motorsägen + Dachsicherung)</t>
    </r>
  </si>
  <si>
    <r>
      <t>5. Spezialkomponente "Dachsicherung" -</t>
    </r>
    <r>
      <rPr>
        <b/>
        <sz val="11"/>
        <color rgb="FFFF0000"/>
        <rFont val="Calibri"/>
        <family val="2"/>
        <scheme val="minor"/>
      </rPr>
      <t xml:space="preserve"> Kontingent Sturmschaden/Dachsicherung </t>
    </r>
  </si>
  <si>
    <t>Mitfahrender KBM: Manfred Ziegler (Stellvertreter Josef Fritsch)</t>
  </si>
  <si>
    <t>Multikopter LKR.
Mobile Dieseltankstelle mit 460 Liter</t>
  </si>
  <si>
    <t>Osterhofen *</t>
  </si>
  <si>
    <t xml:space="preserve">* Wechsellader Fl Osterhofen 36/1 wird im Jahr 2019 beschafft bzw. geliefert. </t>
  </si>
  <si>
    <t xml:space="preserve">Hinweis: </t>
  </si>
  <si>
    <t>Bis dahin werden, je nach Verfügbarkeit, die Wechsellader Deggendorf, Plattling oder des THW´s genutzt.</t>
  </si>
  <si>
    <t xml:space="preserve">Es ist keine Spezialkomponente "Waldbrandbekämpfung aus der Luft" geplant/verfügbar </t>
  </si>
  <si>
    <r>
      <rPr>
        <b/>
        <sz val="11"/>
        <color theme="1"/>
        <rFont val="Calibri"/>
        <family val="2"/>
        <scheme val="minor"/>
      </rPr>
      <t>3. Spezialkomponente "Waldbrandbekämpfung am Boden unter Einsatz von Fahrzeugen"</t>
    </r>
    <r>
      <rPr>
        <b/>
        <sz val="11"/>
        <color rgb="FFFF0000"/>
        <rFont val="Calibri"/>
        <family val="2"/>
        <scheme val="minor"/>
      </rPr>
      <t xml:space="preserve"> - Kontingent "Waldbrand" </t>
    </r>
  </si>
  <si>
    <r>
      <t>3. Spezialkomponente "ABC-Abwehr" -</t>
    </r>
    <r>
      <rPr>
        <b/>
        <sz val="11"/>
        <color rgb="FFFF0000"/>
        <rFont val="Calibri"/>
        <family val="2"/>
        <scheme val="minor"/>
      </rPr>
      <t xml:space="preserve"> Kontingent "ABC-Abwehr" </t>
    </r>
  </si>
  <si>
    <t xml:space="preserve">Gesamt (Kontingent Wasserfördersystem - Hydro Sub </t>
  </si>
  <si>
    <t xml:space="preserve"> </t>
  </si>
  <si>
    <t>Gesamt (Kontingent "Waldbrand am Boden")</t>
  </si>
  <si>
    <t>Florian Moos 21/1</t>
  </si>
  <si>
    <r>
      <t xml:space="preserve">6. Spezialkomponente "Hydro Sub" - </t>
    </r>
    <r>
      <rPr>
        <b/>
        <sz val="11"/>
        <color rgb="FFFF0000"/>
        <rFont val="Calibri"/>
        <family val="2"/>
        <scheme val="minor"/>
      </rPr>
      <t xml:space="preserve">Kontingent Wasserfördersystem Bayern </t>
    </r>
    <r>
      <rPr>
        <b/>
        <sz val="11"/>
        <color rgb="FF00B050"/>
        <rFont val="Calibri"/>
        <family val="2"/>
        <scheme val="minor"/>
      </rPr>
      <t>"optional Abrufbar beim Kontingent Waldbrand am Boden"</t>
    </r>
  </si>
  <si>
    <t>Deggenau</t>
  </si>
  <si>
    <t>Florian Deggenau 14/1</t>
  </si>
  <si>
    <t>Florian Deggenau 47/1</t>
  </si>
  <si>
    <t>gezogen durch Deggenau 47/1</t>
  </si>
  <si>
    <t xml:space="preserve">AB Dekon P </t>
  </si>
  <si>
    <t>auf Florian Deggendorf 36/1</t>
  </si>
  <si>
    <t>gezogen von Deggendorf 36/1 (auf Anhänger)</t>
  </si>
  <si>
    <t>Florian Forsthart 14/1</t>
  </si>
  <si>
    <t>Florian Stephansposching 11/1</t>
  </si>
  <si>
    <t xml:space="preserve">Deggendorf </t>
  </si>
  <si>
    <t xml:space="preserve">Klaf </t>
  </si>
  <si>
    <t>Mobile Dieseltankstelle auf Deg 65/1 verladen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</si>
</sst>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u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24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u/>
      <sz val="8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rgb="FF00B050"/>
      <name val="Calibri"/>
      <family val="2"/>
    </font>
    <font>
      <sz val="11"/>
      <color rgb="FF00B050"/>
      <name val="Calibri"/>
      <family val="2"/>
      <scheme val="minor"/>
    </font>
    <font>
      <u/>
      <sz val="8"/>
      <name val="Calibri"/>
      <family val="2"/>
    </font>
    <font>
      <sz val="20"/>
      <color indexed="8"/>
      <name val="Calibri"/>
      <family val="2"/>
    </font>
    <font>
      <strike/>
      <sz val="8"/>
      <color theme="1"/>
      <name val="Calibri"/>
      <family val="2"/>
    </font>
    <font>
      <b/>
      <sz val="11"/>
      <color rgb="FF00B050"/>
      <name val="Calibri"/>
      <family val="2"/>
      <scheme val="minor"/>
    </font>
    <font>
      <u/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1"/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0" fontId="1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7" borderId="1" xfId="0" quotePrefix="1" applyFont="1" applyFill="1" applyBorder="1" applyAlignment="1">
      <alignment vertical="center"/>
    </xf>
    <xf numFmtId="0" fontId="1" fillId="7" borderId="1" xfId="0" quotePrefix="1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7" borderId="18" xfId="0" applyFont="1" applyFill="1" applyBorder="1" applyAlignment="1">
      <alignment vertical="center"/>
    </xf>
    <xf numFmtId="0" fontId="1" fillId="7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vertical="center"/>
    </xf>
    <xf numFmtId="0" fontId="14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quotePrefix="1"/>
    <xf numFmtId="0" fontId="10" fillId="0" borderId="0" xfId="0" quotePrefix="1" applyFont="1" applyBorder="1" applyAlignment="1">
      <alignment horizontal="right"/>
    </xf>
    <xf numFmtId="0" fontId="16" fillId="0" borderId="0" xfId="0" applyFont="1" applyAlignment="1">
      <alignment vertical="center"/>
    </xf>
    <xf numFmtId="0" fontId="0" fillId="0" borderId="0" xfId="0" applyFont="1"/>
    <xf numFmtId="0" fontId="17" fillId="0" borderId="1" xfId="0" applyFont="1" applyBorder="1" applyAlignment="1">
      <alignment vertical="center"/>
    </xf>
    <xf numFmtId="0" fontId="17" fillId="0" borderId="1" xfId="0" quotePrefix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wrapText="1"/>
    </xf>
    <xf numFmtId="0" fontId="17" fillId="5" borderId="18" xfId="0" applyFont="1" applyFill="1" applyBorder="1" applyAlignment="1">
      <alignment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7" fillId="5" borderId="18" xfId="0" quotePrefix="1" applyFont="1" applyFill="1" applyBorder="1" applyAlignment="1">
      <alignment vertical="center"/>
    </xf>
    <xf numFmtId="0" fontId="17" fillId="5" borderId="18" xfId="0" quotePrefix="1" applyFont="1" applyFill="1" applyBorder="1"/>
    <xf numFmtId="0" fontId="17" fillId="5" borderId="37" xfId="0" applyFont="1" applyFill="1" applyBorder="1"/>
    <xf numFmtId="0" fontId="17" fillId="7" borderId="6" xfId="0" applyFont="1" applyFill="1" applyBorder="1" applyAlignment="1">
      <alignment vertical="center"/>
    </xf>
    <xf numFmtId="0" fontId="17" fillId="7" borderId="6" xfId="0" quotePrefix="1" applyFont="1" applyFill="1" applyBorder="1" applyAlignment="1">
      <alignment vertical="center"/>
    </xf>
    <xf numFmtId="0" fontId="17" fillId="7" borderId="6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vertical="center"/>
    </xf>
    <xf numFmtId="0" fontId="17" fillId="7" borderId="14" xfId="0" quotePrefix="1" applyFont="1" applyFill="1" applyBorder="1" applyAlignment="1">
      <alignment vertical="center"/>
    </xf>
    <xf numFmtId="0" fontId="17" fillId="7" borderId="14" xfId="0" quotePrefix="1" applyFont="1" applyFill="1" applyBorder="1" applyAlignment="1">
      <alignment horizontal="center" vertical="center"/>
    </xf>
    <xf numFmtId="0" fontId="18" fillId="7" borderId="14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vertical="center"/>
    </xf>
    <xf numFmtId="0" fontId="17" fillId="7" borderId="18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vertical="center"/>
    </xf>
    <xf numFmtId="0" fontId="17" fillId="7" borderId="7" xfId="0" applyFont="1" applyFill="1" applyBorder="1" applyAlignment="1">
      <alignment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7" fillId="5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1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17" fillId="0" borderId="24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/>
    <xf numFmtId="0" fontId="23" fillId="0" borderId="0" xfId="0" applyFont="1"/>
    <xf numFmtId="0" fontId="3" fillId="4" borderId="3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4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quotePrefix="1" applyFont="1" applyBorder="1"/>
    <xf numFmtId="0" fontId="17" fillId="0" borderId="12" xfId="0" applyFont="1" applyBorder="1" applyAlignment="1">
      <alignment vertical="center" wrapText="1"/>
    </xf>
    <xf numFmtId="0" fontId="17" fillId="0" borderId="12" xfId="0" applyFont="1" applyBorder="1"/>
    <xf numFmtId="0" fontId="18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7" fillId="5" borderId="12" xfId="0" applyFont="1" applyFill="1" applyBorder="1"/>
    <xf numFmtId="0" fontId="17" fillId="5" borderId="1" xfId="0" quotePrefix="1" applyFont="1" applyFill="1" applyBorder="1" applyAlignment="1">
      <alignment vertical="center"/>
    </xf>
    <xf numFmtId="0" fontId="17" fillId="5" borderId="1" xfId="0" quotePrefix="1" applyFont="1" applyFill="1" applyBorder="1"/>
    <xf numFmtId="0" fontId="17" fillId="5" borderId="12" xfId="0" quotePrefix="1" applyFont="1" applyFill="1" applyBorder="1"/>
    <xf numFmtId="0" fontId="17" fillId="5" borderId="18" xfId="0" applyFont="1" applyFill="1" applyBorder="1" applyAlignment="1">
      <alignment vertical="center" wrapText="1"/>
    </xf>
    <xf numFmtId="0" fontId="17" fillId="5" borderId="37" xfId="0" applyFont="1" applyFill="1" applyBorder="1" applyAlignment="1">
      <alignment wrapText="1"/>
    </xf>
    <xf numFmtId="0" fontId="17" fillId="5" borderId="18" xfId="0" applyFont="1" applyFill="1" applyBorder="1"/>
    <xf numFmtId="0" fontId="17" fillId="5" borderId="9" xfId="0" quotePrefix="1" applyFont="1" applyFill="1" applyBorder="1" applyAlignment="1">
      <alignment vertical="center"/>
    </xf>
    <xf numFmtId="0" fontId="17" fillId="5" borderId="9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vertical="center"/>
    </xf>
    <xf numFmtId="0" fontId="17" fillId="3" borderId="1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7" fillId="3" borderId="18" xfId="0" quotePrefix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27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8" borderId="6" xfId="0" applyFont="1" applyFill="1" applyBorder="1" applyAlignment="1">
      <alignment vertical="center"/>
    </xf>
    <xf numFmtId="0" fontId="17" fillId="8" borderId="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vertical="center"/>
    </xf>
    <xf numFmtId="0" fontId="17" fillId="8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7" fillId="0" borderId="0" xfId="0" applyFont="1"/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7" fillId="6" borderId="6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vertical="center"/>
    </xf>
    <xf numFmtId="0" fontId="17" fillId="6" borderId="31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7" fillId="7" borderId="7" xfId="0" quotePrefix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0" xfId="0" applyFont="1"/>
    <xf numFmtId="0" fontId="1" fillId="6" borderId="12" xfId="0" applyFont="1" applyFill="1" applyBorder="1"/>
    <xf numFmtId="0" fontId="1" fillId="6" borderId="1" xfId="0" applyFont="1" applyFill="1" applyBorder="1"/>
    <xf numFmtId="0" fontId="1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7" fillId="10" borderId="32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/>
    <xf numFmtId="0" fontId="17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1" fillId="6" borderId="10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4" fillId="0" borderId="0" xfId="0" applyFont="1"/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14" xfId="0" applyFont="1" applyBorder="1"/>
    <xf numFmtId="0" fontId="17" fillId="5" borderId="12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3" xfId="0" applyFont="1" applyFill="1" applyBorder="1"/>
    <xf numFmtId="0" fontId="5" fillId="0" borderId="4" xfId="0" applyFont="1" applyFill="1" applyBorder="1"/>
    <xf numFmtId="0" fontId="3" fillId="0" borderId="55" xfId="0" applyFont="1" applyFill="1" applyBorder="1"/>
    <xf numFmtId="0" fontId="17" fillId="10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10" borderId="1" xfId="0" applyFont="1" applyFill="1" applyBorder="1"/>
    <xf numFmtId="0" fontId="17" fillId="10" borderId="12" xfId="0" applyFont="1" applyFill="1" applyBorder="1"/>
    <xf numFmtId="0" fontId="17" fillId="10" borderId="31" xfId="0" applyFont="1" applyFill="1" applyBorder="1" applyAlignment="1">
      <alignment vertical="center"/>
    </xf>
    <xf numFmtId="0" fontId="17" fillId="10" borderId="31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7" fillId="10" borderId="31" xfId="0" applyFont="1" applyFill="1" applyBorder="1"/>
    <xf numFmtId="0" fontId="17" fillId="10" borderId="36" xfId="0" applyFont="1" applyFill="1" applyBorder="1"/>
    <xf numFmtId="0" fontId="17" fillId="10" borderId="6" xfId="0" applyFont="1" applyFill="1" applyBorder="1" applyAlignment="1">
      <alignment vertical="center"/>
    </xf>
    <xf numFmtId="0" fontId="17" fillId="10" borderId="47" xfId="0" applyFont="1" applyFill="1" applyBorder="1" applyAlignment="1">
      <alignment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48" xfId="0" applyFont="1" applyFill="1" applyBorder="1" applyAlignment="1">
      <alignment vertical="center"/>
    </xf>
    <xf numFmtId="0" fontId="17" fillId="10" borderId="6" xfId="0" applyFont="1" applyFill="1" applyBorder="1"/>
    <xf numFmtId="0" fontId="17" fillId="10" borderId="7" xfId="0" applyFont="1" applyFill="1" applyBorder="1"/>
    <xf numFmtId="0" fontId="17" fillId="10" borderId="19" xfId="0" applyFont="1" applyFill="1" applyBorder="1" applyAlignment="1">
      <alignment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 wrapText="1"/>
    </xf>
    <xf numFmtId="0" fontId="17" fillId="10" borderId="32" xfId="0" applyFont="1" applyFill="1" applyBorder="1" applyAlignment="1">
      <alignment horizontal="left" vertical="center" wrapText="1"/>
    </xf>
    <xf numFmtId="0" fontId="17" fillId="10" borderId="9" xfId="0" applyFont="1" applyFill="1" applyBorder="1" applyAlignment="1">
      <alignment vertical="center"/>
    </xf>
    <xf numFmtId="0" fontId="17" fillId="10" borderId="49" xfId="0" applyFont="1" applyFill="1" applyBorder="1" applyAlignment="1">
      <alignment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50" xfId="0" applyFont="1" applyFill="1" applyBorder="1" applyAlignment="1">
      <alignment vertical="center"/>
    </xf>
    <xf numFmtId="0" fontId="17" fillId="10" borderId="9" xfId="0" applyFont="1" applyFill="1" applyBorder="1" applyAlignment="1">
      <alignment vertical="center" wrapText="1"/>
    </xf>
    <xf numFmtId="0" fontId="17" fillId="10" borderId="10" xfId="0" applyFont="1" applyFill="1" applyBorder="1"/>
    <xf numFmtId="0" fontId="17" fillId="8" borderId="31" xfId="0" applyFont="1" applyFill="1" applyBorder="1" applyAlignment="1">
      <alignment vertical="center"/>
    </xf>
    <xf numFmtId="0" fontId="17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7" fillId="8" borderId="47" xfId="0" applyFont="1" applyFill="1" applyBorder="1" applyAlignment="1">
      <alignment vertical="center"/>
    </xf>
    <xf numFmtId="0" fontId="17" fillId="8" borderId="5" xfId="0" applyFont="1" applyFill="1" applyBorder="1" applyAlignment="1">
      <alignment horizontal="center" vertical="center"/>
    </xf>
    <xf numFmtId="0" fontId="18" fillId="8" borderId="43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vertical="center"/>
    </xf>
    <xf numFmtId="0" fontId="17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vertical="center"/>
    </xf>
    <xf numFmtId="0" fontId="17" fillId="8" borderId="3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17" fillId="7" borderId="48" xfId="0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0" fontId="17" fillId="7" borderId="50" xfId="0" applyFont="1" applyFill="1" applyBorder="1" applyAlignment="1">
      <alignment vertical="center"/>
    </xf>
    <xf numFmtId="0" fontId="17" fillId="7" borderId="56" xfId="0" applyFont="1" applyFill="1" applyBorder="1" applyAlignment="1">
      <alignment vertical="center"/>
    </xf>
    <xf numFmtId="0" fontId="17" fillId="7" borderId="55" xfId="0" applyFont="1" applyFill="1" applyBorder="1" applyAlignment="1">
      <alignment vertical="center"/>
    </xf>
    <xf numFmtId="0" fontId="20" fillId="0" borderId="54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17" fillId="5" borderId="12" xfId="0" applyFont="1" applyFill="1" applyBorder="1" applyAlignment="1">
      <alignment wrapText="1"/>
    </xf>
    <xf numFmtId="0" fontId="17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vertical="center"/>
    </xf>
    <xf numFmtId="0" fontId="17" fillId="11" borderId="31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vertical="center"/>
    </xf>
    <xf numFmtId="0" fontId="17" fillId="8" borderId="14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 wrapText="1"/>
    </xf>
    <xf numFmtId="0" fontId="17" fillId="2" borderId="3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/>
    </xf>
    <xf numFmtId="0" fontId="17" fillId="6" borderId="6" xfId="0" applyFont="1" applyFill="1" applyBorder="1"/>
    <xf numFmtId="0" fontId="17" fillId="6" borderId="7" xfId="0" applyFont="1" applyFill="1" applyBorder="1"/>
    <xf numFmtId="0" fontId="17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7" fillId="6" borderId="1" xfId="0" applyFont="1" applyFill="1" applyBorder="1"/>
    <xf numFmtId="0" fontId="17" fillId="6" borderId="12" xfId="0" applyFont="1" applyFill="1" applyBorder="1" applyAlignment="1">
      <alignment wrapText="1"/>
    </xf>
    <xf numFmtId="0" fontId="17" fillId="6" borderId="33" xfId="0" applyFont="1" applyFill="1" applyBorder="1" applyAlignment="1">
      <alignment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1" xfId="0" applyFont="1" applyFill="1" applyBorder="1"/>
    <xf numFmtId="0" fontId="17" fillId="6" borderId="12" xfId="0" applyFont="1" applyFill="1" applyBorder="1"/>
    <xf numFmtId="0" fontId="17" fillId="6" borderId="9" xfId="0" applyFont="1" applyFill="1" applyBorder="1" applyAlignment="1">
      <alignment vertical="center"/>
    </xf>
    <xf numFmtId="0" fontId="17" fillId="6" borderId="9" xfId="0" applyFont="1" applyFill="1" applyBorder="1"/>
    <xf numFmtId="0" fontId="17" fillId="6" borderId="10" xfId="0" applyFont="1" applyFill="1" applyBorder="1"/>
    <xf numFmtId="0" fontId="17" fillId="6" borderId="1" xfId="0" applyFont="1" applyFill="1" applyBorder="1" applyAlignment="1">
      <alignment wrapText="1"/>
    </xf>
    <xf numFmtId="0" fontId="17" fillId="6" borderId="18" xfId="0" applyFont="1" applyFill="1" applyBorder="1" applyAlignment="1">
      <alignment vertical="center"/>
    </xf>
    <xf numFmtId="0" fontId="17" fillId="6" borderId="18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7" fillId="6" borderId="18" xfId="0" applyFont="1" applyFill="1" applyBorder="1"/>
    <xf numFmtId="0" fontId="17" fillId="6" borderId="37" xfId="0" applyFont="1" applyFill="1" applyBorder="1"/>
    <xf numFmtId="0" fontId="17" fillId="6" borderId="18" xfId="0" quotePrefix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/>
    </xf>
    <xf numFmtId="0" fontId="29" fillId="2" borderId="31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0" fontId="17" fillId="6" borderId="37" xfId="0" applyFont="1" applyFill="1" applyBorder="1" applyAlignment="1">
      <alignment wrapText="1"/>
    </xf>
    <xf numFmtId="0" fontId="17" fillId="6" borderId="24" xfId="0" applyFont="1" applyFill="1" applyBorder="1" applyAlignment="1">
      <alignment vertical="center"/>
    </xf>
    <xf numFmtId="0" fontId="17" fillId="6" borderId="14" xfId="0" applyFont="1" applyFill="1" applyBorder="1" applyAlignment="1">
      <alignment vertical="center"/>
    </xf>
    <xf numFmtId="0" fontId="17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7" fillId="6" borderId="14" xfId="0" applyFont="1" applyFill="1" applyBorder="1"/>
    <xf numFmtId="0" fontId="6" fillId="0" borderId="0" xfId="0" applyFont="1"/>
    <xf numFmtId="0" fontId="1" fillId="7" borderId="6" xfId="0" quotePrefix="1" applyFont="1" applyFill="1" applyBorder="1"/>
    <xf numFmtId="0" fontId="1" fillId="7" borderId="7" xfId="0" quotePrefix="1" applyFont="1" applyFill="1" applyBorder="1"/>
    <xf numFmtId="0" fontId="1" fillId="7" borderId="1" xfId="0" quotePrefix="1" applyFont="1" applyFill="1" applyBorder="1"/>
    <xf numFmtId="0" fontId="1" fillId="7" borderId="12" xfId="0" quotePrefix="1" applyFont="1" applyFill="1" applyBorder="1"/>
    <xf numFmtId="0" fontId="1" fillId="7" borderId="18" xfId="0" quotePrefix="1" applyFont="1" applyFill="1" applyBorder="1"/>
    <xf numFmtId="0" fontId="17" fillId="7" borderId="14" xfId="0" quotePrefix="1" applyFont="1" applyFill="1" applyBorder="1"/>
    <xf numFmtId="0" fontId="17" fillId="7" borderId="15" xfId="0" quotePrefix="1" applyFont="1" applyFill="1" applyBorder="1"/>
    <xf numFmtId="0" fontId="1" fillId="7" borderId="3" xfId="0" quotePrefix="1" applyFont="1" applyFill="1" applyBorder="1"/>
    <xf numFmtId="0" fontId="1" fillId="7" borderId="4" xfId="0" quotePrefix="1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9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31" xfId="0" applyFont="1" applyFill="1" applyBorder="1"/>
    <xf numFmtId="0" fontId="1" fillId="4" borderId="36" xfId="0" applyFont="1" applyFill="1" applyBorder="1"/>
    <xf numFmtId="0" fontId="1" fillId="4" borderId="1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8" borderId="6" xfId="0" applyFont="1" applyFill="1" applyBorder="1"/>
    <xf numFmtId="0" fontId="1" fillId="8" borderId="7" xfId="0" applyFont="1" applyFill="1" applyBorder="1"/>
    <xf numFmtId="0" fontId="1" fillId="8" borderId="1" xfId="0" applyFont="1" applyFill="1" applyBorder="1"/>
    <xf numFmtId="0" fontId="1" fillId="8" borderId="12" xfId="0" applyFont="1" applyFill="1" applyBorder="1"/>
    <xf numFmtId="0" fontId="1" fillId="8" borderId="9" xfId="0" applyFont="1" applyFill="1" applyBorder="1"/>
    <xf numFmtId="0" fontId="1" fillId="8" borderId="10" xfId="0" applyFont="1" applyFill="1" applyBorder="1"/>
    <xf numFmtId="0" fontId="1" fillId="2" borderId="31" xfId="0" applyFont="1" applyFill="1" applyBorder="1"/>
    <xf numFmtId="0" fontId="1" fillId="2" borderId="36" xfId="0" applyFont="1" applyFill="1" applyBorder="1"/>
    <xf numFmtId="0" fontId="17" fillId="2" borderId="1" xfId="0" applyFont="1" applyFill="1" applyBorder="1"/>
    <xf numFmtId="0" fontId="17" fillId="2" borderId="31" xfId="0" applyFont="1" applyFill="1" applyBorder="1"/>
    <xf numFmtId="0" fontId="17" fillId="11" borderId="1" xfId="0" applyFont="1" applyFill="1" applyBorder="1"/>
    <xf numFmtId="0" fontId="17" fillId="11" borderId="31" xfId="0" applyFont="1" applyFill="1" applyBorder="1" applyAlignment="1">
      <alignment wrapText="1"/>
    </xf>
    <xf numFmtId="0" fontId="17" fillId="11" borderId="31" xfId="0" applyFont="1" applyFill="1" applyBorder="1"/>
    <xf numFmtId="0" fontId="1" fillId="2" borderId="18" xfId="0" applyFont="1" applyFill="1" applyBorder="1"/>
    <xf numFmtId="0" fontId="1" fillId="2" borderId="37" xfId="0" applyFont="1" applyFill="1" applyBorder="1"/>
    <xf numFmtId="0" fontId="17" fillId="11" borderId="12" xfId="0" applyFont="1" applyFill="1" applyBorder="1"/>
    <xf numFmtId="0" fontId="17" fillId="11" borderId="7" xfId="0" applyFont="1" applyFill="1" applyBorder="1"/>
    <xf numFmtId="0" fontId="17" fillId="11" borderId="36" xfId="0" applyFont="1" applyFill="1" applyBorder="1"/>
    <xf numFmtId="0" fontId="17" fillId="11" borderId="14" xfId="0" applyFont="1" applyFill="1" applyBorder="1" applyAlignment="1">
      <alignment vertical="center"/>
    </xf>
    <xf numFmtId="0" fontId="17" fillId="11" borderId="14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7" fillId="11" borderId="9" xfId="0" applyFont="1" applyFill="1" applyBorder="1"/>
    <xf numFmtId="0" fontId="17" fillId="11" borderId="10" xfId="0" applyFont="1" applyFill="1" applyBorder="1"/>
    <xf numFmtId="0" fontId="17" fillId="4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1" fillId="4" borderId="12" xfId="0" applyFont="1" applyFill="1" applyBorder="1" applyAlignment="1">
      <alignment wrapText="1"/>
    </xf>
    <xf numFmtId="0" fontId="3" fillId="4" borderId="46" xfId="0" applyFont="1" applyFill="1" applyBorder="1" applyAlignment="1">
      <alignment horizontal="center" vertical="center" wrapText="1"/>
    </xf>
    <xf numFmtId="0" fontId="17" fillId="8" borderId="6" xfId="0" applyFont="1" applyFill="1" applyBorder="1"/>
    <xf numFmtId="0" fontId="17" fillId="8" borderId="7" xfId="0" applyFont="1" applyFill="1" applyBorder="1"/>
    <xf numFmtId="0" fontId="17" fillId="8" borderId="1" xfId="0" applyFont="1" applyFill="1" applyBorder="1"/>
    <xf numFmtId="0" fontId="17" fillId="8" borderId="12" xfId="0" applyFont="1" applyFill="1" applyBorder="1"/>
    <xf numFmtId="0" fontId="17" fillId="8" borderId="19" xfId="0" applyFont="1" applyFill="1" applyBorder="1" applyAlignment="1">
      <alignment horizontal="left" vertical="center" wrapText="1"/>
    </xf>
    <xf numFmtId="0" fontId="17" fillId="8" borderId="32" xfId="0" applyFont="1" applyFill="1" applyBorder="1" applyAlignment="1">
      <alignment horizontal="left" vertical="center" wrapText="1"/>
    </xf>
    <xf numFmtId="0" fontId="17" fillId="8" borderId="14" xfId="0" applyFont="1" applyFill="1" applyBorder="1"/>
    <xf numFmtId="0" fontId="17" fillId="8" borderId="15" xfId="0" applyFont="1" applyFill="1" applyBorder="1"/>
    <xf numFmtId="0" fontId="17" fillId="2" borderId="36" xfId="0" applyFont="1" applyFill="1" applyBorder="1"/>
    <xf numFmtId="0" fontId="17" fillId="2" borderId="12" xfId="0" applyFont="1" applyFill="1" applyBorder="1"/>
    <xf numFmtId="0" fontId="17" fillId="2" borderId="9" xfId="0" applyFont="1" applyFill="1" applyBorder="1" applyAlignment="1">
      <alignment wrapText="1"/>
    </xf>
    <xf numFmtId="0" fontId="17" fillId="2" borderId="10" xfId="0" applyFont="1" applyFill="1" applyBorder="1"/>
    <xf numFmtId="0" fontId="17" fillId="6" borderId="36" xfId="0" applyFont="1" applyFill="1" applyBorder="1"/>
    <xf numFmtId="0" fontId="17" fillId="8" borderId="31" xfId="0" applyFont="1" applyFill="1" applyBorder="1"/>
    <xf numFmtId="0" fontId="17" fillId="8" borderId="36" xfId="0" applyFont="1" applyFill="1" applyBorder="1"/>
    <xf numFmtId="0" fontId="17" fillId="8" borderId="48" xfId="0" applyFont="1" applyFill="1" applyBorder="1" applyAlignment="1">
      <alignment vertical="center"/>
    </xf>
    <xf numFmtId="0" fontId="17" fillId="8" borderId="21" xfId="0" applyFont="1" applyFill="1" applyBorder="1" applyAlignment="1">
      <alignment vertical="center"/>
    </xf>
    <xf numFmtId="0" fontId="17" fillId="8" borderId="26" xfId="0" applyFont="1" applyFill="1" applyBorder="1" applyAlignment="1">
      <alignment vertical="center"/>
    </xf>
    <xf numFmtId="0" fontId="17" fillId="8" borderId="18" xfId="0" applyFont="1" applyFill="1" applyBorder="1"/>
    <xf numFmtId="0" fontId="17" fillId="8" borderId="37" xfId="0" applyFont="1" applyFill="1" applyBorder="1"/>
    <xf numFmtId="0" fontId="17" fillId="3" borderId="1" xfId="0" applyFont="1" applyFill="1" applyBorder="1" applyAlignment="1">
      <alignment wrapText="1"/>
    </xf>
    <xf numFmtId="0" fontId="17" fillId="3" borderId="12" xfId="0" applyFont="1" applyFill="1" applyBorder="1" applyAlignment="1">
      <alignment wrapText="1"/>
    </xf>
    <xf numFmtId="0" fontId="17" fillId="3" borderId="1" xfId="0" applyFont="1" applyFill="1" applyBorder="1"/>
    <xf numFmtId="0" fontId="17" fillId="3" borderId="12" xfId="0" applyFont="1" applyFill="1" applyBorder="1"/>
    <xf numFmtId="0" fontId="17" fillId="3" borderId="18" xfId="0" applyFont="1" applyFill="1" applyBorder="1"/>
    <xf numFmtId="0" fontId="17" fillId="3" borderId="37" xfId="0" applyFont="1" applyFill="1" applyBorder="1"/>
    <xf numFmtId="0" fontId="17" fillId="4" borderId="1" xfId="0" applyFont="1" applyFill="1" applyBorder="1"/>
    <xf numFmtId="0" fontId="20" fillId="9" borderId="14" xfId="0" applyFont="1" applyFill="1" applyBorder="1" applyAlignment="1">
      <alignment horizontal="center" vertical="center" wrapText="1"/>
    </xf>
    <xf numFmtId="0" fontId="17" fillId="8" borderId="9" xfId="0" applyFont="1" applyFill="1" applyBorder="1"/>
    <xf numFmtId="0" fontId="17" fillId="8" borderId="10" xfId="0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0" fontId="8" fillId="6" borderId="1" xfId="0" applyFont="1" applyFill="1" applyBorder="1"/>
    <xf numFmtId="0" fontId="8" fillId="6" borderId="12" xfId="0" applyFont="1" applyFill="1" applyBorder="1"/>
    <xf numFmtId="0" fontId="8" fillId="6" borderId="9" xfId="0" applyFont="1" applyFill="1" applyBorder="1"/>
    <xf numFmtId="0" fontId="8" fillId="6" borderId="10" xfId="0" applyFont="1" applyFill="1" applyBorder="1"/>
    <xf numFmtId="0" fontId="25" fillId="4" borderId="31" xfId="0" applyFont="1" applyFill="1" applyBorder="1"/>
    <xf numFmtId="0" fontId="25" fillId="4" borderId="36" xfId="0" applyFont="1" applyFill="1" applyBorder="1"/>
    <xf numFmtId="0" fontId="8" fillId="4" borderId="1" xfId="0" applyFont="1" applyFill="1" applyBorder="1"/>
    <xf numFmtId="0" fontId="8" fillId="4" borderId="12" xfId="0" applyFont="1" applyFill="1" applyBorder="1"/>
    <xf numFmtId="0" fontId="17" fillId="4" borderId="31" xfId="0" applyFont="1" applyFill="1" applyBorder="1" applyAlignment="1">
      <alignment vertical="center"/>
    </xf>
    <xf numFmtId="0" fontId="17" fillId="4" borderId="31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" fillId="7" borderId="37" xfId="0" quotePrefix="1" applyFont="1" applyFill="1" applyBorder="1"/>
    <xf numFmtId="0" fontId="4" fillId="7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9" xfId="0" quotePrefix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vertical="center"/>
    </xf>
    <xf numFmtId="0" fontId="17" fillId="8" borderId="8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7" fillId="8" borderId="5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10" fillId="6" borderId="9" xfId="0" applyFont="1" applyFill="1" applyBorder="1"/>
    <xf numFmtId="0" fontId="10" fillId="6" borderId="10" xfId="0" applyFont="1" applyFill="1" applyBorder="1"/>
    <xf numFmtId="0" fontId="10" fillId="6" borderId="18" xfId="0" applyFont="1" applyFill="1" applyBorder="1" applyAlignment="1">
      <alignment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left" vertical="center"/>
    </xf>
    <xf numFmtId="0" fontId="17" fillId="9" borderId="1" xfId="0" applyFont="1" applyFill="1" applyBorder="1" applyAlignment="1">
      <alignment vertical="center"/>
    </xf>
    <xf numFmtId="0" fontId="17" fillId="9" borderId="1" xfId="0" quotePrefix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wrapText="1"/>
    </xf>
    <xf numFmtId="0" fontId="17" fillId="9" borderId="1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wrapText="1"/>
    </xf>
    <xf numFmtId="0" fontId="17" fillId="6" borderId="1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7" fillId="7" borderId="47" xfId="0" quotePrefix="1" applyFont="1" applyFill="1" applyBorder="1" applyAlignment="1">
      <alignment horizontal="center"/>
    </xf>
    <xf numFmtId="0" fontId="17" fillId="7" borderId="52" xfId="0" quotePrefix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left" wrapText="1"/>
    </xf>
    <xf numFmtId="0" fontId="1" fillId="6" borderId="32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left" vertical="center" wrapText="1"/>
    </xf>
    <xf numFmtId="0" fontId="17" fillId="8" borderId="32" xfId="0" applyFont="1" applyFill="1" applyBorder="1" applyAlignment="1">
      <alignment horizontal="left" vertical="center" wrapText="1"/>
    </xf>
    <xf numFmtId="0" fontId="17" fillId="7" borderId="47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wrapText="1"/>
    </xf>
    <xf numFmtId="0" fontId="17" fillId="6" borderId="32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horizontal="left" vertical="center"/>
    </xf>
    <xf numFmtId="0" fontId="17" fillId="5" borderId="19" xfId="0" quotePrefix="1" applyFont="1" applyFill="1" applyBorder="1" applyAlignment="1">
      <alignment horizontal="center" vertical="center"/>
    </xf>
    <xf numFmtId="0" fontId="17" fillId="5" borderId="20" xfId="0" quotePrefix="1" applyFont="1" applyFill="1" applyBorder="1" applyAlignment="1">
      <alignment horizontal="center" vertical="center"/>
    </xf>
    <xf numFmtId="0" fontId="17" fillId="5" borderId="32" xfId="0" quotePrefix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20" fillId="9" borderId="14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left" wrapText="1"/>
    </xf>
    <xf numFmtId="0" fontId="17" fillId="6" borderId="32" xfId="0" applyFont="1" applyFill="1" applyBorder="1" applyAlignment="1">
      <alignment horizontal="left" wrapText="1"/>
    </xf>
    <xf numFmtId="0" fontId="17" fillId="2" borderId="19" xfId="0" applyFont="1" applyFill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210793</xdr:colOff>
      <xdr:row>0</xdr:row>
      <xdr:rowOff>97320</xdr:rowOff>
    </xdr:from>
    <xdr:to>
      <xdr:col>17</xdr:col>
      <xdr:colOff>686113</xdr:colOff>
      <xdr:row>2</xdr:row>
      <xdr:rowOff>52180</xdr:rowOff>
    </xdr:to>
    <xdr:pic>
      <xdr:nvPicPr>
        <xdr:cNvPr id="1026" name="Grafi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3218" y="287820"/>
          <a:ext cx="475320" cy="5454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197186</xdr:colOff>
      <xdr:row>0</xdr:row>
      <xdr:rowOff>68035</xdr:rowOff>
    </xdr:from>
    <xdr:to>
      <xdr:col>17</xdr:col>
      <xdr:colOff>672506</xdr:colOff>
      <xdr:row>2</xdr:row>
      <xdr:rowOff>40822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1472" y="68035"/>
          <a:ext cx="475320" cy="55789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511511</xdr:colOff>
      <xdr:row>0</xdr:row>
      <xdr:rowOff>149679</xdr:rowOff>
    </xdr:from>
    <xdr:to>
      <xdr:col>17</xdr:col>
      <xdr:colOff>986831</xdr:colOff>
      <xdr:row>2</xdr:row>
      <xdr:rowOff>68036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5297" y="149679"/>
          <a:ext cx="475320" cy="50346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619185</xdr:colOff>
      <xdr:row>1</xdr:row>
      <xdr:rowOff>25440</xdr:rowOff>
    </xdr:from>
    <xdr:to>
      <xdr:col>17</xdr:col>
      <xdr:colOff>1094505</xdr:colOff>
      <xdr:row>3</xdr:row>
      <xdr:rowOff>84601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32C167C5-5FA2-41A3-846A-149E9C7B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750" y="356744"/>
          <a:ext cx="475320" cy="44016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210793</xdr:colOff>
      <xdr:row>0</xdr:row>
      <xdr:rowOff>68036</xdr:rowOff>
    </xdr:from>
    <xdr:to>
      <xdr:col>17</xdr:col>
      <xdr:colOff>686113</xdr:colOff>
      <xdr:row>2</xdr:row>
      <xdr:rowOff>13608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4579" y="68036"/>
          <a:ext cx="475320" cy="530679"/>
        </a:xfrm>
        <a:prstGeom prst="rect">
          <a:avLst/>
        </a:prstGeom>
        <a:noFill/>
      </xdr:spPr>
    </xdr:pic>
    <xdr:clientData/>
  </xdr:twoCellAnchor>
  <xdr:oneCellAnchor>
    <xdr:from>
      <xdr:col>18</xdr:col>
      <xdr:colOff>666750</xdr:colOff>
      <xdr:row>29</xdr:row>
      <xdr:rowOff>57150</xdr:rowOff>
    </xdr:from>
    <xdr:ext cx="2331344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820275" y="5924550"/>
          <a:ext cx="23313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diese zwei Zeilen in Ölwehr zusätzlich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224400</xdr:colOff>
      <xdr:row>0</xdr:row>
      <xdr:rowOff>95250</xdr:rowOff>
    </xdr:from>
    <xdr:to>
      <xdr:col>17</xdr:col>
      <xdr:colOff>699720</xdr:colOff>
      <xdr:row>2</xdr:row>
      <xdr:rowOff>27214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8186" y="95250"/>
          <a:ext cx="475320" cy="51707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224400</xdr:colOff>
      <xdr:row>0</xdr:row>
      <xdr:rowOff>95250</xdr:rowOff>
    </xdr:from>
    <xdr:to>
      <xdr:col>17</xdr:col>
      <xdr:colOff>699720</xdr:colOff>
      <xdr:row>2</xdr:row>
      <xdr:rowOff>27214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7F5F4058-5E7B-40C5-BBD7-51C00537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5900" y="95250"/>
          <a:ext cx="475320" cy="5187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zoomScale="115" zoomScaleNormal="115" workbookViewId="0">
      <selection activeCell="A66" sqref="A66"/>
    </sheetView>
  </sheetViews>
  <sheetFormatPr baseColWidth="10" defaultRowHeight="15" x14ac:dyDescent="0.25"/>
  <cols>
    <col min="1" max="1" width="10.85546875" customWidth="1"/>
    <col min="2" max="3" width="13" customWidth="1"/>
    <col min="4" max="4" width="9.42578125" customWidth="1"/>
    <col min="5" max="5" width="7.7109375" customWidth="1"/>
    <col min="6" max="6" width="18" customWidth="1"/>
    <col min="7" max="7" width="5.7109375" bestFit="1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8.140625" customWidth="1"/>
    <col min="17" max="17" width="17.140625" customWidth="1"/>
    <col min="18" max="18" width="18.85546875" bestFit="1" customWidth="1"/>
  </cols>
  <sheetData>
    <row r="1" spans="1:19" ht="31.5" x14ac:dyDescent="0.25">
      <c r="A1" s="116" t="s">
        <v>220</v>
      </c>
    </row>
    <row r="2" spans="1:19" ht="15" customHeight="1" x14ac:dyDescent="0.25">
      <c r="A2" s="132" t="s">
        <v>381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9" x14ac:dyDescent="0.25">
      <c r="A3" s="132" t="s">
        <v>382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9" ht="7.5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9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19" ht="25.5" x14ac:dyDescent="0.25">
      <c r="A6" s="169" t="s">
        <v>0</v>
      </c>
      <c r="B6" s="312" t="s">
        <v>1</v>
      </c>
      <c r="C6" s="312" t="s">
        <v>2</v>
      </c>
      <c r="D6" s="312" t="s">
        <v>3</v>
      </c>
      <c r="E6" s="312" t="s">
        <v>76</v>
      </c>
      <c r="F6" s="312" t="s">
        <v>4</v>
      </c>
      <c r="G6" s="623" t="s">
        <v>5</v>
      </c>
      <c r="H6" s="623"/>
      <c r="I6" s="623"/>
      <c r="J6" s="623"/>
      <c r="K6" s="623"/>
      <c r="L6" s="623"/>
      <c r="M6" s="623"/>
      <c r="N6" s="623"/>
      <c r="O6" s="623"/>
      <c r="P6" s="312" t="s">
        <v>77</v>
      </c>
      <c r="Q6" s="312" t="s">
        <v>84</v>
      </c>
      <c r="R6" s="170" t="s">
        <v>85</v>
      </c>
    </row>
    <row r="7" spans="1:19" ht="23.25" x14ac:dyDescent="0.25">
      <c r="A7" s="609" t="s">
        <v>75</v>
      </c>
      <c r="B7" s="134" t="s">
        <v>10</v>
      </c>
      <c r="C7" s="134" t="s">
        <v>10</v>
      </c>
      <c r="D7" s="134" t="s">
        <v>11</v>
      </c>
      <c r="E7" s="135" t="s">
        <v>214</v>
      </c>
      <c r="F7" s="134" t="s">
        <v>12</v>
      </c>
      <c r="G7" s="136">
        <v>1</v>
      </c>
      <c r="H7" s="136" t="s">
        <v>74</v>
      </c>
      <c r="I7" s="136">
        <v>1</v>
      </c>
      <c r="J7" s="136" t="s">
        <v>74</v>
      </c>
      <c r="K7" s="136">
        <v>0</v>
      </c>
      <c r="L7" s="136" t="s">
        <v>74</v>
      </c>
      <c r="M7" s="136">
        <v>1</v>
      </c>
      <c r="N7" s="136" t="s">
        <v>74</v>
      </c>
      <c r="O7" s="137">
        <f>G7+I7+K7+M7</f>
        <v>3</v>
      </c>
      <c r="P7" s="134" t="s">
        <v>13</v>
      </c>
      <c r="Q7" s="214" t="s">
        <v>101</v>
      </c>
      <c r="R7" s="138" t="s">
        <v>86</v>
      </c>
    </row>
    <row r="8" spans="1:19" ht="22.5" x14ac:dyDescent="0.25">
      <c r="A8" s="610"/>
      <c r="B8" s="134" t="s">
        <v>18</v>
      </c>
      <c r="C8" s="134" t="s">
        <v>18</v>
      </c>
      <c r="D8" s="134" t="s">
        <v>11</v>
      </c>
      <c r="E8" s="135" t="s">
        <v>214</v>
      </c>
      <c r="F8" s="134" t="s">
        <v>147</v>
      </c>
      <c r="G8" s="136">
        <v>0</v>
      </c>
      <c r="H8" s="136" t="s">
        <v>74</v>
      </c>
      <c r="I8" s="136">
        <v>2</v>
      </c>
      <c r="J8" s="136" t="s">
        <v>74</v>
      </c>
      <c r="K8" s="136">
        <v>0</v>
      </c>
      <c r="L8" s="136" t="s">
        <v>74</v>
      </c>
      <c r="M8" s="136">
        <v>2</v>
      </c>
      <c r="N8" s="136" t="s">
        <v>74</v>
      </c>
      <c r="O8" s="137">
        <f>G8+I8+K8+M8</f>
        <v>4</v>
      </c>
      <c r="P8" s="134" t="s">
        <v>13</v>
      </c>
      <c r="Q8" s="215" t="s">
        <v>214</v>
      </c>
      <c r="R8" s="216" t="s">
        <v>98</v>
      </c>
    </row>
    <row r="9" spans="1:19" ht="34.5" x14ac:dyDescent="0.25">
      <c r="A9" s="611"/>
      <c r="B9" s="601" t="s">
        <v>201</v>
      </c>
      <c r="C9" s="601" t="s">
        <v>201</v>
      </c>
      <c r="D9" s="602" t="s">
        <v>15</v>
      </c>
      <c r="E9" s="602" t="s">
        <v>214</v>
      </c>
      <c r="F9" s="606" t="s">
        <v>412</v>
      </c>
      <c r="G9" s="603">
        <v>0</v>
      </c>
      <c r="H9" s="603" t="s">
        <v>74</v>
      </c>
      <c r="I9" s="603">
        <v>1</v>
      </c>
      <c r="J9" s="603" t="s">
        <v>74</v>
      </c>
      <c r="K9" s="603">
        <v>1</v>
      </c>
      <c r="L9" s="603" t="s">
        <v>74</v>
      </c>
      <c r="M9" s="603">
        <v>2</v>
      </c>
      <c r="N9" s="603" t="s">
        <v>74</v>
      </c>
      <c r="O9" s="604">
        <v>4</v>
      </c>
      <c r="P9" s="602" t="s">
        <v>214</v>
      </c>
      <c r="Q9" s="601" t="s">
        <v>148</v>
      </c>
      <c r="R9" s="605" t="s">
        <v>204</v>
      </c>
    </row>
    <row r="10" spans="1:19" x14ac:dyDescent="0.25">
      <c r="A10" s="313" t="s">
        <v>6</v>
      </c>
      <c r="B10" s="134" t="s">
        <v>14</v>
      </c>
      <c r="C10" s="134" t="s">
        <v>14</v>
      </c>
      <c r="D10" s="134" t="s">
        <v>15</v>
      </c>
      <c r="E10" s="134" t="s">
        <v>16</v>
      </c>
      <c r="F10" s="134" t="s">
        <v>17</v>
      </c>
      <c r="G10" s="136">
        <v>0</v>
      </c>
      <c r="H10" s="136" t="s">
        <v>74</v>
      </c>
      <c r="I10" s="136">
        <v>2</v>
      </c>
      <c r="J10" s="136" t="s">
        <v>74</v>
      </c>
      <c r="K10" s="136">
        <v>0</v>
      </c>
      <c r="L10" s="136" t="s">
        <v>74</v>
      </c>
      <c r="M10" s="136">
        <v>2</v>
      </c>
      <c r="N10" s="136" t="s">
        <v>74</v>
      </c>
      <c r="O10" s="137">
        <f>G10+I10+K10+M10</f>
        <v>4</v>
      </c>
      <c r="P10" s="134" t="s">
        <v>13</v>
      </c>
      <c r="Q10" s="215" t="s">
        <v>228</v>
      </c>
      <c r="R10" s="217" t="s">
        <v>87</v>
      </c>
    </row>
    <row r="11" spans="1:19" x14ac:dyDescent="0.25">
      <c r="A11" s="624" t="s">
        <v>7</v>
      </c>
      <c r="B11" s="158" t="s">
        <v>18</v>
      </c>
      <c r="C11" s="158" t="s">
        <v>19</v>
      </c>
      <c r="D11" s="158" t="s">
        <v>20</v>
      </c>
      <c r="E11" s="158" t="s">
        <v>79</v>
      </c>
      <c r="F11" s="158" t="s">
        <v>78</v>
      </c>
      <c r="G11" s="141">
        <v>0</v>
      </c>
      <c r="H11" s="141" t="s">
        <v>74</v>
      </c>
      <c r="I11" s="141">
        <v>0</v>
      </c>
      <c r="J11" s="141" t="s">
        <v>74</v>
      </c>
      <c r="K11" s="141">
        <v>1</v>
      </c>
      <c r="L11" s="141" t="s">
        <v>74</v>
      </c>
      <c r="M11" s="141">
        <v>2</v>
      </c>
      <c r="N11" s="141" t="s">
        <v>74</v>
      </c>
      <c r="O11" s="218">
        <f>G11+I11+K11+M11</f>
        <v>3</v>
      </c>
      <c r="P11" s="158" t="s">
        <v>21</v>
      </c>
      <c r="Q11" s="219" t="s">
        <v>88</v>
      </c>
      <c r="R11" s="220" t="s">
        <v>89</v>
      </c>
    </row>
    <row r="12" spans="1:19" ht="26.25" customHeight="1" x14ac:dyDescent="0.25">
      <c r="A12" s="624"/>
      <c r="B12" s="158" t="s">
        <v>65</v>
      </c>
      <c r="C12" s="158" t="s">
        <v>65</v>
      </c>
      <c r="D12" s="159" t="s">
        <v>299</v>
      </c>
      <c r="E12" s="158"/>
      <c r="F12" s="158"/>
      <c r="G12" s="141">
        <v>0</v>
      </c>
      <c r="H12" s="141" t="s">
        <v>74</v>
      </c>
      <c r="I12" s="141">
        <v>0</v>
      </c>
      <c r="J12" s="141" t="s">
        <v>74</v>
      </c>
      <c r="K12" s="141">
        <v>0</v>
      </c>
      <c r="L12" s="141" t="s">
        <v>74</v>
      </c>
      <c r="M12" s="141">
        <v>2</v>
      </c>
      <c r="N12" s="141" t="s">
        <v>74</v>
      </c>
      <c r="O12" s="218">
        <f>G12+I12+K12+M12</f>
        <v>2</v>
      </c>
      <c r="P12" s="158"/>
      <c r="Q12" s="219"/>
      <c r="R12" s="414" t="s">
        <v>359</v>
      </c>
    </row>
    <row r="13" spans="1:19" x14ac:dyDescent="0.25">
      <c r="A13" s="624"/>
      <c r="B13" s="158" t="s">
        <v>142</v>
      </c>
      <c r="C13" s="158" t="s">
        <v>142</v>
      </c>
      <c r="D13" s="158" t="s">
        <v>15</v>
      </c>
      <c r="E13" s="221" t="s">
        <v>214</v>
      </c>
      <c r="F13" s="158" t="s">
        <v>143</v>
      </c>
      <c r="G13" s="141">
        <v>0</v>
      </c>
      <c r="H13" s="141" t="s">
        <v>74</v>
      </c>
      <c r="I13" s="141">
        <v>0</v>
      </c>
      <c r="J13" s="141" t="s">
        <v>74</v>
      </c>
      <c r="K13" s="141">
        <v>1</v>
      </c>
      <c r="L13" s="141" t="s">
        <v>74</v>
      </c>
      <c r="M13" s="141">
        <v>2</v>
      </c>
      <c r="N13" s="141" t="s">
        <v>74</v>
      </c>
      <c r="O13" s="218">
        <f>G13+I13+K13+M13</f>
        <v>3</v>
      </c>
      <c r="P13" s="158" t="s">
        <v>21</v>
      </c>
      <c r="Q13" s="222" t="s">
        <v>214</v>
      </c>
      <c r="R13" s="223" t="s">
        <v>214</v>
      </c>
    </row>
    <row r="14" spans="1:19" x14ac:dyDescent="0.25">
      <c r="A14" s="624"/>
      <c r="B14" s="158" t="s">
        <v>65</v>
      </c>
      <c r="C14" s="158" t="s">
        <v>69</v>
      </c>
      <c r="D14" s="158" t="s">
        <v>70</v>
      </c>
      <c r="E14" s="221" t="s">
        <v>214</v>
      </c>
      <c r="F14" s="158" t="s">
        <v>71</v>
      </c>
      <c r="G14" s="141">
        <v>0</v>
      </c>
      <c r="H14" s="141" t="s">
        <v>74</v>
      </c>
      <c r="I14" s="141">
        <v>0</v>
      </c>
      <c r="J14" s="141" t="s">
        <v>74</v>
      </c>
      <c r="K14" s="141">
        <v>0</v>
      </c>
      <c r="L14" s="141" t="s">
        <v>74</v>
      </c>
      <c r="M14" s="141">
        <v>3</v>
      </c>
      <c r="N14" s="141" t="s">
        <v>74</v>
      </c>
      <c r="O14" s="218">
        <f>G14+I14+K14+M14</f>
        <v>3</v>
      </c>
      <c r="P14" s="158" t="s">
        <v>21</v>
      </c>
      <c r="Q14" s="219" t="s">
        <v>90</v>
      </c>
      <c r="R14" s="220" t="s">
        <v>91</v>
      </c>
    </row>
    <row r="15" spans="1:19" ht="24" customHeight="1" x14ac:dyDescent="0.25">
      <c r="A15" s="609"/>
      <c r="B15" s="139" t="s">
        <v>65</v>
      </c>
      <c r="C15" s="139" t="s">
        <v>69</v>
      </c>
      <c r="D15" s="139" t="s">
        <v>225</v>
      </c>
      <c r="E15" s="143"/>
      <c r="F15" s="139"/>
      <c r="G15" s="140"/>
      <c r="H15" s="141"/>
      <c r="I15" s="140"/>
      <c r="J15" s="141"/>
      <c r="K15" s="140"/>
      <c r="L15" s="141"/>
      <c r="M15" s="140"/>
      <c r="N15" s="141"/>
      <c r="O15" s="142"/>
      <c r="P15" s="139"/>
      <c r="Q15" s="224" t="s">
        <v>281</v>
      </c>
      <c r="R15" s="225" t="s">
        <v>280</v>
      </c>
      <c r="S15" s="200" t="s">
        <v>279</v>
      </c>
    </row>
    <row r="16" spans="1:19" x14ac:dyDescent="0.25">
      <c r="A16" s="609"/>
      <c r="B16" s="139" t="s">
        <v>108</v>
      </c>
      <c r="C16" s="139" t="s">
        <v>108</v>
      </c>
      <c r="D16" s="139" t="s">
        <v>276</v>
      </c>
      <c r="E16" s="143" t="s">
        <v>277</v>
      </c>
      <c r="F16" s="139" t="s">
        <v>278</v>
      </c>
      <c r="G16" s="140">
        <v>0</v>
      </c>
      <c r="H16" s="141" t="s">
        <v>74</v>
      </c>
      <c r="I16" s="140">
        <v>0</v>
      </c>
      <c r="J16" s="141" t="s">
        <v>74</v>
      </c>
      <c r="K16" s="140">
        <v>0</v>
      </c>
      <c r="L16" s="141" t="s">
        <v>74</v>
      </c>
      <c r="M16" s="140">
        <v>1</v>
      </c>
      <c r="N16" s="141" t="s">
        <v>74</v>
      </c>
      <c r="O16" s="142">
        <v>1</v>
      </c>
      <c r="P16" s="139"/>
      <c r="Q16" s="226"/>
      <c r="R16" s="145" t="s">
        <v>87</v>
      </c>
    </row>
    <row r="17" spans="1:19" x14ac:dyDescent="0.25">
      <c r="A17" s="609"/>
      <c r="B17" s="139" t="s">
        <v>23</v>
      </c>
      <c r="C17" s="139" t="s">
        <v>23</v>
      </c>
      <c r="D17" s="139" t="s">
        <v>145</v>
      </c>
      <c r="E17" s="139" t="s">
        <v>149</v>
      </c>
      <c r="F17" s="139" t="s">
        <v>153</v>
      </c>
      <c r="G17" s="140">
        <v>0</v>
      </c>
      <c r="H17" s="141" t="s">
        <v>74</v>
      </c>
      <c r="I17" s="140">
        <v>0</v>
      </c>
      <c r="J17" s="141" t="s">
        <v>74</v>
      </c>
      <c r="K17" s="140">
        <v>0</v>
      </c>
      <c r="L17" s="141" t="s">
        <v>74</v>
      </c>
      <c r="M17" s="140">
        <v>1</v>
      </c>
      <c r="N17" s="141" t="s">
        <v>74</v>
      </c>
      <c r="O17" s="142">
        <f>G17+I17+K17+M17</f>
        <v>1</v>
      </c>
      <c r="P17" s="143" t="s">
        <v>214</v>
      </c>
      <c r="Q17" s="144" t="s">
        <v>214</v>
      </c>
      <c r="R17" s="145" t="s">
        <v>150</v>
      </c>
    </row>
    <row r="18" spans="1:19" ht="23.25" thickBot="1" x14ac:dyDescent="0.3">
      <c r="A18" s="625"/>
      <c r="B18" s="171" t="s">
        <v>51</v>
      </c>
      <c r="C18" s="171" t="s">
        <v>99</v>
      </c>
      <c r="D18" s="171" t="s">
        <v>92</v>
      </c>
      <c r="E18" s="227" t="s">
        <v>214</v>
      </c>
      <c r="F18" s="171" t="s">
        <v>144</v>
      </c>
      <c r="G18" s="570">
        <v>0</v>
      </c>
      <c r="H18" s="571" t="s">
        <v>74</v>
      </c>
      <c r="I18" s="570">
        <v>0</v>
      </c>
      <c r="J18" s="571" t="s">
        <v>74</v>
      </c>
      <c r="K18" s="570">
        <v>0</v>
      </c>
      <c r="L18" s="570" t="s">
        <v>74</v>
      </c>
      <c r="M18" s="570">
        <v>2</v>
      </c>
      <c r="N18" s="571" t="s">
        <v>74</v>
      </c>
      <c r="O18" s="572">
        <f>G18+I18+K18+M18</f>
        <v>2</v>
      </c>
      <c r="P18" s="227" t="s">
        <v>214</v>
      </c>
      <c r="Q18" s="228" t="s">
        <v>246</v>
      </c>
      <c r="R18" s="229" t="s">
        <v>93</v>
      </c>
    </row>
    <row r="19" spans="1:19" ht="15.75" thickBot="1" x14ac:dyDescent="0.3">
      <c r="A19" s="13"/>
      <c r="B19" s="14"/>
      <c r="C19" s="14"/>
      <c r="D19" s="14"/>
      <c r="E19" s="14"/>
      <c r="F19" s="14"/>
      <c r="G19" s="121">
        <f>SUM(G7:G18)</f>
        <v>1</v>
      </c>
      <c r="H19" s="128" t="s">
        <v>74</v>
      </c>
      <c r="I19" s="128">
        <f>SUM(I7:I18)</f>
        <v>6</v>
      </c>
      <c r="J19" s="128" t="s">
        <v>74</v>
      </c>
      <c r="K19" s="128">
        <f>SUM(K7:K18)</f>
        <v>3</v>
      </c>
      <c r="L19" s="128" t="s">
        <v>74</v>
      </c>
      <c r="M19" s="128">
        <f>SUM(M7:M18)</f>
        <v>20</v>
      </c>
      <c r="N19" s="128" t="s">
        <v>74</v>
      </c>
      <c r="O19" s="129">
        <f>SUM(O7:O18)</f>
        <v>30</v>
      </c>
      <c r="P19" s="14"/>
      <c r="Q19" s="15"/>
      <c r="R19" s="15"/>
    </row>
    <row r="20" spans="1:19" ht="15.75" thickBot="1" x14ac:dyDescent="0.3">
      <c r="A20" s="13"/>
      <c r="B20" s="14"/>
      <c r="C20" s="14"/>
      <c r="D20" s="14"/>
      <c r="E20" s="14"/>
      <c r="F20" s="14"/>
      <c r="G20" s="5"/>
      <c r="H20" s="5"/>
      <c r="I20" s="5"/>
      <c r="J20" s="5"/>
      <c r="K20" s="5"/>
      <c r="L20" s="5"/>
      <c r="M20" s="5"/>
      <c r="N20" s="5"/>
      <c r="O20" s="6"/>
      <c r="P20" s="14"/>
      <c r="Q20" s="15"/>
      <c r="R20" s="15"/>
    </row>
    <row r="21" spans="1:19" ht="15.75" thickBot="1" x14ac:dyDescent="0.3">
      <c r="A21" s="615" t="s">
        <v>103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7"/>
    </row>
    <row r="22" spans="1:19" ht="26.25" customHeight="1" thickBot="1" x14ac:dyDescent="0.3">
      <c r="A22" s="2" t="s">
        <v>0</v>
      </c>
      <c r="B22" s="310" t="s">
        <v>1</v>
      </c>
      <c r="C22" s="310" t="s">
        <v>2</v>
      </c>
      <c r="D22" s="310" t="s">
        <v>3</v>
      </c>
      <c r="E22" s="310" t="s">
        <v>76</v>
      </c>
      <c r="F22" s="310" t="s">
        <v>4</v>
      </c>
      <c r="G22" s="618" t="s">
        <v>5</v>
      </c>
      <c r="H22" s="618"/>
      <c r="I22" s="618"/>
      <c r="J22" s="618"/>
      <c r="K22" s="618"/>
      <c r="L22" s="618"/>
      <c r="M22" s="618"/>
      <c r="N22" s="618"/>
      <c r="O22" s="618"/>
      <c r="P22" s="310" t="s">
        <v>77</v>
      </c>
      <c r="Q22" s="310" t="s">
        <v>84</v>
      </c>
      <c r="R22" s="3" t="s">
        <v>85</v>
      </c>
    </row>
    <row r="23" spans="1:19" x14ac:dyDescent="0.25">
      <c r="A23" s="612" t="s">
        <v>22</v>
      </c>
      <c r="B23" s="87" t="s">
        <v>23</v>
      </c>
      <c r="C23" s="87" t="s">
        <v>23</v>
      </c>
      <c r="D23" s="87" t="s">
        <v>24</v>
      </c>
      <c r="E23" s="87" t="s">
        <v>25</v>
      </c>
      <c r="F23" s="87" t="s">
        <v>80</v>
      </c>
      <c r="G23" s="88">
        <v>0</v>
      </c>
      <c r="H23" s="88" t="s">
        <v>74</v>
      </c>
      <c r="I23" s="88">
        <v>0</v>
      </c>
      <c r="J23" s="88" t="s">
        <v>74</v>
      </c>
      <c r="K23" s="88">
        <v>1</v>
      </c>
      <c r="L23" s="88" t="s">
        <v>74</v>
      </c>
      <c r="M23" s="88">
        <v>1</v>
      </c>
      <c r="N23" s="88" t="s">
        <v>74</v>
      </c>
      <c r="O23" s="89">
        <f>G23+I23+K23+M23</f>
        <v>2</v>
      </c>
      <c r="P23" s="87" t="s">
        <v>21</v>
      </c>
      <c r="Q23" s="467" t="s">
        <v>214</v>
      </c>
      <c r="R23" s="468" t="s">
        <v>214</v>
      </c>
    </row>
    <row r="24" spans="1:19" x14ac:dyDescent="0.25">
      <c r="A24" s="613"/>
      <c r="B24" s="93" t="s">
        <v>23</v>
      </c>
      <c r="C24" s="93" t="s">
        <v>23</v>
      </c>
      <c r="D24" s="93" t="s">
        <v>26</v>
      </c>
      <c r="E24" s="93" t="s">
        <v>27</v>
      </c>
      <c r="F24" s="112" t="s">
        <v>214</v>
      </c>
      <c r="G24" s="113" t="s">
        <v>214</v>
      </c>
      <c r="H24" s="113" t="s">
        <v>214</v>
      </c>
      <c r="I24" s="113" t="s">
        <v>214</v>
      </c>
      <c r="J24" s="113" t="s">
        <v>214</v>
      </c>
      <c r="K24" s="113" t="s">
        <v>214</v>
      </c>
      <c r="L24" s="113" t="s">
        <v>214</v>
      </c>
      <c r="M24" s="113" t="s">
        <v>214</v>
      </c>
      <c r="N24" s="113" t="s">
        <v>214</v>
      </c>
      <c r="O24" s="114" t="s">
        <v>214</v>
      </c>
      <c r="P24" s="112" t="s">
        <v>214</v>
      </c>
      <c r="Q24" s="469" t="s">
        <v>282</v>
      </c>
      <c r="R24" s="470" t="s">
        <v>214</v>
      </c>
    </row>
    <row r="25" spans="1:19" x14ac:dyDescent="0.25">
      <c r="A25" s="613"/>
      <c r="B25" s="93" t="s">
        <v>23</v>
      </c>
      <c r="C25" s="93" t="s">
        <v>23</v>
      </c>
      <c r="D25" s="93" t="s">
        <v>145</v>
      </c>
      <c r="E25" s="112" t="s">
        <v>214</v>
      </c>
      <c r="F25" s="90" t="s">
        <v>152</v>
      </c>
      <c r="G25" s="91">
        <v>0</v>
      </c>
      <c r="H25" s="91" t="s">
        <v>74</v>
      </c>
      <c r="I25" s="91">
        <v>0</v>
      </c>
      <c r="J25" s="91" t="s">
        <v>74</v>
      </c>
      <c r="K25" s="91">
        <v>0</v>
      </c>
      <c r="L25" s="91" t="s">
        <v>74</v>
      </c>
      <c r="M25" s="91">
        <v>1</v>
      </c>
      <c r="N25" s="91" t="s">
        <v>74</v>
      </c>
      <c r="O25" s="92">
        <f>G25+I25+K25+M25</f>
        <v>1</v>
      </c>
      <c r="P25" s="112" t="s">
        <v>214</v>
      </c>
      <c r="Q25" s="469" t="s">
        <v>214</v>
      </c>
      <c r="R25" s="470" t="s">
        <v>214</v>
      </c>
    </row>
    <row r="26" spans="1:19" ht="15.75" thickBot="1" x14ac:dyDescent="0.3">
      <c r="A26" s="613"/>
      <c r="B26" s="122" t="s">
        <v>23</v>
      </c>
      <c r="C26" s="122" t="s">
        <v>23</v>
      </c>
      <c r="D26" s="122" t="s">
        <v>28</v>
      </c>
      <c r="E26" s="122" t="s">
        <v>29</v>
      </c>
      <c r="F26" s="122" t="s">
        <v>81</v>
      </c>
      <c r="G26" s="123">
        <v>0</v>
      </c>
      <c r="H26" s="123" t="s">
        <v>74</v>
      </c>
      <c r="I26" s="123">
        <v>1</v>
      </c>
      <c r="J26" s="123" t="s">
        <v>74</v>
      </c>
      <c r="K26" s="123">
        <v>0</v>
      </c>
      <c r="L26" s="123" t="s">
        <v>74</v>
      </c>
      <c r="M26" s="123">
        <v>4</v>
      </c>
      <c r="N26" s="123" t="s">
        <v>74</v>
      </c>
      <c r="O26" s="124">
        <f>G26+I26+K26+M26</f>
        <v>5</v>
      </c>
      <c r="P26" s="122" t="s">
        <v>21</v>
      </c>
      <c r="Q26" s="471" t="s">
        <v>214</v>
      </c>
      <c r="R26" s="568" t="s">
        <v>214</v>
      </c>
    </row>
    <row r="27" spans="1:19" x14ac:dyDescent="0.25">
      <c r="A27" s="318"/>
      <c r="B27" s="146" t="s">
        <v>229</v>
      </c>
      <c r="C27" s="146" t="s">
        <v>229</v>
      </c>
      <c r="D27" s="146" t="s">
        <v>35</v>
      </c>
      <c r="E27" s="147" t="s">
        <v>214</v>
      </c>
      <c r="F27" s="146" t="s">
        <v>234</v>
      </c>
      <c r="G27" s="148">
        <v>0</v>
      </c>
      <c r="H27" s="148" t="s">
        <v>74</v>
      </c>
      <c r="I27" s="148">
        <v>0</v>
      </c>
      <c r="J27" s="148" t="s">
        <v>74</v>
      </c>
      <c r="K27" s="148">
        <v>1</v>
      </c>
      <c r="L27" s="148" t="s">
        <v>74</v>
      </c>
      <c r="M27" s="148">
        <v>2</v>
      </c>
      <c r="N27" s="148" t="s">
        <v>74</v>
      </c>
      <c r="O27" s="149">
        <f>G27+I27+K27+M27</f>
        <v>3</v>
      </c>
      <c r="P27" s="147" t="s">
        <v>214</v>
      </c>
      <c r="Q27" s="629" t="s">
        <v>233</v>
      </c>
      <c r="R27" s="630"/>
    </row>
    <row r="28" spans="1:19" ht="15.75" thickBot="1" x14ac:dyDescent="0.3">
      <c r="A28" s="318"/>
      <c r="B28" s="150" t="s">
        <v>229</v>
      </c>
      <c r="C28" s="150" t="s">
        <v>229</v>
      </c>
      <c r="D28" s="150" t="s">
        <v>225</v>
      </c>
      <c r="E28" s="151" t="s">
        <v>365</v>
      </c>
      <c r="F28" s="151" t="s">
        <v>214</v>
      </c>
      <c r="G28" s="152" t="s">
        <v>214</v>
      </c>
      <c r="H28" s="152" t="s">
        <v>214</v>
      </c>
      <c r="I28" s="152" t="s">
        <v>214</v>
      </c>
      <c r="J28" s="152" t="s">
        <v>214</v>
      </c>
      <c r="K28" s="152" t="s">
        <v>214</v>
      </c>
      <c r="L28" s="152" t="s">
        <v>214</v>
      </c>
      <c r="M28" s="152" t="s">
        <v>214</v>
      </c>
      <c r="N28" s="152" t="s">
        <v>214</v>
      </c>
      <c r="O28" s="153" t="s">
        <v>214</v>
      </c>
      <c r="P28" s="151" t="s">
        <v>214</v>
      </c>
      <c r="Q28" s="472" t="s">
        <v>230</v>
      </c>
      <c r="R28" s="473" t="s">
        <v>232</v>
      </c>
    </row>
    <row r="29" spans="1:19" ht="15.75" thickBot="1" x14ac:dyDescent="0.3">
      <c r="A29" s="4" t="s">
        <v>102</v>
      </c>
      <c r="B29" s="94" t="s">
        <v>30</v>
      </c>
      <c r="C29" s="94" t="s">
        <v>30</v>
      </c>
      <c r="D29" s="94" t="s">
        <v>31</v>
      </c>
      <c r="E29" s="115" t="s">
        <v>214</v>
      </c>
      <c r="F29" s="192" t="s">
        <v>383</v>
      </c>
      <c r="G29" s="120">
        <v>0</v>
      </c>
      <c r="H29" s="120" t="s">
        <v>74</v>
      </c>
      <c r="I29" s="120">
        <v>0</v>
      </c>
      <c r="J29" s="120" t="s">
        <v>74</v>
      </c>
      <c r="K29" s="120">
        <v>0</v>
      </c>
      <c r="L29" s="120" t="s">
        <v>74</v>
      </c>
      <c r="M29" s="120">
        <v>2</v>
      </c>
      <c r="N29" s="120" t="s">
        <v>74</v>
      </c>
      <c r="O29" s="569">
        <f>G29+I29+K29+M29</f>
        <v>2</v>
      </c>
      <c r="P29" s="94" t="s">
        <v>21</v>
      </c>
      <c r="Q29" s="474" t="s">
        <v>214</v>
      </c>
      <c r="R29" s="475" t="s">
        <v>214</v>
      </c>
      <c r="S29" s="36"/>
    </row>
    <row r="30" spans="1:19" ht="15.75" thickBot="1" x14ac:dyDescent="0.3">
      <c r="A30" s="13"/>
      <c r="B30" s="14"/>
      <c r="C30" s="14"/>
      <c r="D30" s="14"/>
      <c r="E30" s="14"/>
      <c r="F30" s="14"/>
      <c r="G30" s="23">
        <f>SUM(G23:G29)</f>
        <v>0</v>
      </c>
      <c r="H30" s="24" t="s">
        <v>74</v>
      </c>
      <c r="I30" s="24">
        <f>SUM(I23:I29)</f>
        <v>1</v>
      </c>
      <c r="J30" s="24" t="s">
        <v>74</v>
      </c>
      <c r="K30" s="24">
        <f>SUM(K23:K29)</f>
        <v>2</v>
      </c>
      <c r="L30" s="24" t="s">
        <v>74</v>
      </c>
      <c r="M30" s="24">
        <f>SUM(M23:M29)</f>
        <v>10</v>
      </c>
      <c r="N30" s="24" t="s">
        <v>74</v>
      </c>
      <c r="O30" s="25">
        <f>SUM(O23:O29)</f>
        <v>13</v>
      </c>
      <c r="P30" s="14"/>
      <c r="Q30" s="15"/>
      <c r="R30" s="15"/>
    </row>
    <row r="31" spans="1:19" x14ac:dyDescent="0.25">
      <c r="A31" s="13"/>
      <c r="B31" s="14"/>
      <c r="C31" s="14"/>
      <c r="D31" s="14"/>
      <c r="E31" s="14"/>
      <c r="F31" s="14"/>
      <c r="G31" s="31"/>
      <c r="H31" s="31"/>
      <c r="I31" s="31"/>
      <c r="J31" s="31"/>
      <c r="K31" s="31"/>
      <c r="L31" s="31"/>
      <c r="M31" s="31"/>
      <c r="N31" s="31"/>
      <c r="O31" s="32"/>
      <c r="P31" s="14"/>
      <c r="Q31" s="15"/>
      <c r="R31" s="15"/>
    </row>
    <row r="32" spans="1:19" s="33" customFormat="1" ht="1.5" customHeight="1" x14ac:dyDescent="0.25">
      <c r="A32" s="13"/>
      <c r="B32" s="14"/>
      <c r="C32" s="14"/>
      <c r="D32" s="14"/>
      <c r="E32" s="14"/>
      <c r="F32" s="14"/>
      <c r="G32" s="34"/>
      <c r="H32" s="34"/>
      <c r="I32" s="34"/>
      <c r="J32" s="34"/>
      <c r="K32" s="34"/>
      <c r="L32" s="34"/>
      <c r="M32" s="34"/>
      <c r="N32" s="34"/>
      <c r="O32" s="32"/>
      <c r="P32" s="14"/>
      <c r="Q32" s="15"/>
    </row>
    <row r="33" spans="1:18" x14ac:dyDescent="0.25">
      <c r="A33" s="132" t="s">
        <v>254</v>
      </c>
      <c r="B33" s="154"/>
      <c r="C33" s="154"/>
      <c r="D33" s="155"/>
      <c r="E33" s="154"/>
      <c r="F33" s="154"/>
      <c r="G33" s="34"/>
      <c r="H33" s="34"/>
      <c r="I33" s="34"/>
      <c r="J33" s="34"/>
      <c r="K33" s="34"/>
      <c r="L33" s="34"/>
      <c r="M33" s="34"/>
      <c r="N33" s="34"/>
      <c r="O33" s="32"/>
      <c r="P33" s="14"/>
      <c r="Q33" s="15"/>
      <c r="R33" s="15"/>
    </row>
    <row r="34" spans="1:18" x14ac:dyDescent="0.25">
      <c r="A34" s="132" t="s">
        <v>213</v>
      </c>
      <c r="B34" s="154"/>
      <c r="C34" s="154"/>
      <c r="D34" s="155"/>
      <c r="E34" s="154"/>
      <c r="F34" s="154"/>
      <c r="G34" s="64"/>
      <c r="H34" s="64"/>
      <c r="I34" s="64"/>
      <c r="J34" s="64"/>
      <c r="K34" s="64"/>
      <c r="L34" s="64"/>
      <c r="M34" s="64"/>
      <c r="N34" s="64"/>
      <c r="O34" s="32"/>
      <c r="P34" s="14"/>
      <c r="Q34" s="15"/>
      <c r="R34" s="15"/>
    </row>
    <row r="35" spans="1:18" ht="10.5" customHeight="1" thickBot="1" x14ac:dyDescent="0.3">
      <c r="B35" s="14"/>
      <c r="C35" s="14"/>
      <c r="E35" s="14"/>
      <c r="F35" s="14"/>
      <c r="G35" s="118"/>
      <c r="H35" s="118"/>
      <c r="I35" s="118"/>
      <c r="J35" s="118"/>
      <c r="K35" s="118"/>
      <c r="L35" s="118"/>
      <c r="M35" s="118"/>
      <c r="N35" s="118"/>
      <c r="O35" s="32"/>
      <c r="P35" s="14"/>
      <c r="Q35" s="15"/>
      <c r="R35" s="15"/>
    </row>
    <row r="36" spans="1:18" x14ac:dyDescent="0.25">
      <c r="A36" s="619" t="s">
        <v>367</v>
      </c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1"/>
    </row>
    <row r="37" spans="1:18" ht="26.25" thickBot="1" x14ac:dyDescent="0.3">
      <c r="A37" s="7" t="s">
        <v>0</v>
      </c>
      <c r="B37" s="311" t="s">
        <v>1</v>
      </c>
      <c r="C37" s="311" t="s">
        <v>2</v>
      </c>
      <c r="D37" s="311" t="s">
        <v>3</v>
      </c>
      <c r="E37" s="311" t="s">
        <v>76</v>
      </c>
      <c r="F37" s="311" t="s">
        <v>4</v>
      </c>
      <c r="G37" s="622" t="s">
        <v>5</v>
      </c>
      <c r="H37" s="622"/>
      <c r="I37" s="622"/>
      <c r="J37" s="622"/>
      <c r="K37" s="622"/>
      <c r="L37" s="622"/>
      <c r="M37" s="622"/>
      <c r="N37" s="622"/>
      <c r="O37" s="622"/>
      <c r="P37" s="311" t="s">
        <v>77</v>
      </c>
      <c r="Q37" s="311" t="s">
        <v>84</v>
      </c>
      <c r="R37" s="9" t="s">
        <v>85</v>
      </c>
    </row>
    <row r="38" spans="1:18" x14ac:dyDescent="0.25">
      <c r="A38" s="612" t="s">
        <v>8</v>
      </c>
      <c r="B38" s="69" t="s">
        <v>32</v>
      </c>
      <c r="C38" s="69" t="s">
        <v>32</v>
      </c>
      <c r="D38" s="69" t="s">
        <v>15</v>
      </c>
      <c r="E38" s="69" t="s">
        <v>33</v>
      </c>
      <c r="F38" s="69" t="s">
        <v>34</v>
      </c>
      <c r="G38" s="70">
        <v>0</v>
      </c>
      <c r="H38" s="70" t="s">
        <v>74</v>
      </c>
      <c r="I38" s="70">
        <v>1</v>
      </c>
      <c r="J38" s="70" t="s">
        <v>74</v>
      </c>
      <c r="K38" s="70">
        <v>0</v>
      </c>
      <c r="L38" s="70" t="s">
        <v>74</v>
      </c>
      <c r="M38" s="70">
        <v>4</v>
      </c>
      <c r="N38" s="70" t="s">
        <v>74</v>
      </c>
      <c r="O38" s="71">
        <f>G38+I38+K38+M38</f>
        <v>5</v>
      </c>
      <c r="P38" s="69" t="s">
        <v>21</v>
      </c>
      <c r="Q38" s="476"/>
      <c r="R38" s="477" t="s">
        <v>94</v>
      </c>
    </row>
    <row r="39" spans="1:18" x14ac:dyDescent="0.25">
      <c r="A39" s="613"/>
      <c r="B39" s="72" t="s">
        <v>108</v>
      </c>
      <c r="C39" s="72" t="s">
        <v>108</v>
      </c>
      <c r="D39" s="72" t="s">
        <v>35</v>
      </c>
      <c r="E39" s="72"/>
      <c r="F39" s="72" t="s">
        <v>110</v>
      </c>
      <c r="G39" s="73">
        <v>0</v>
      </c>
      <c r="H39" s="73" t="s">
        <v>74</v>
      </c>
      <c r="I39" s="73">
        <v>0</v>
      </c>
      <c r="J39" s="73" t="s">
        <v>74</v>
      </c>
      <c r="K39" s="73">
        <v>0</v>
      </c>
      <c r="L39" s="73" t="s">
        <v>74</v>
      </c>
      <c r="M39" s="73">
        <v>2</v>
      </c>
      <c r="N39" s="73" t="s">
        <v>74</v>
      </c>
      <c r="O39" s="74">
        <f>G39+I39+K39+M39</f>
        <v>2</v>
      </c>
      <c r="P39" s="75" t="s">
        <v>21</v>
      </c>
      <c r="Q39" s="287"/>
      <c r="R39" s="286"/>
    </row>
    <row r="40" spans="1:18" x14ac:dyDescent="0.25">
      <c r="A40" s="613"/>
      <c r="B40" s="72" t="s">
        <v>19</v>
      </c>
      <c r="C40" s="72" t="s">
        <v>19</v>
      </c>
      <c r="D40" s="72" t="s">
        <v>109</v>
      </c>
      <c r="E40" s="72"/>
      <c r="F40" s="72"/>
      <c r="G40" s="73"/>
      <c r="H40" s="73"/>
      <c r="I40" s="73"/>
      <c r="J40" s="73"/>
      <c r="K40" s="73"/>
      <c r="L40" s="73"/>
      <c r="M40" s="73"/>
      <c r="N40" s="73"/>
      <c r="O40" s="74"/>
      <c r="P40" s="75"/>
      <c r="Q40" s="287" t="s">
        <v>117</v>
      </c>
      <c r="R40" s="286"/>
    </row>
    <row r="41" spans="1:18" x14ac:dyDescent="0.25">
      <c r="A41" s="613"/>
      <c r="B41" s="75" t="s">
        <v>36</v>
      </c>
      <c r="C41" s="75" t="s">
        <v>36</v>
      </c>
      <c r="D41" s="75" t="s">
        <v>37</v>
      </c>
      <c r="E41" s="75" t="s">
        <v>38</v>
      </c>
      <c r="F41" s="75" t="s">
        <v>247</v>
      </c>
      <c r="G41" s="73">
        <v>0</v>
      </c>
      <c r="H41" s="73" t="s">
        <v>74</v>
      </c>
      <c r="I41" s="73">
        <v>0</v>
      </c>
      <c r="J41" s="73" t="s">
        <v>74</v>
      </c>
      <c r="K41" s="73">
        <v>1</v>
      </c>
      <c r="L41" s="73" t="s">
        <v>74</v>
      </c>
      <c r="M41" s="73">
        <v>8</v>
      </c>
      <c r="N41" s="73" t="s">
        <v>74</v>
      </c>
      <c r="O41" s="74">
        <f t="shared" ref="O41:O46" si="0">G41+I41+K41+M41</f>
        <v>9</v>
      </c>
      <c r="P41" s="75" t="s">
        <v>13</v>
      </c>
      <c r="Q41" s="287"/>
      <c r="R41" s="286"/>
    </row>
    <row r="42" spans="1:18" ht="15.75" thickBot="1" x14ac:dyDescent="0.3">
      <c r="A42" s="614"/>
      <c r="B42" s="76" t="s">
        <v>10</v>
      </c>
      <c r="C42" s="76" t="s">
        <v>72</v>
      </c>
      <c r="D42" s="76" t="s">
        <v>15</v>
      </c>
      <c r="E42" s="76"/>
      <c r="F42" s="76" t="s">
        <v>73</v>
      </c>
      <c r="G42" s="77">
        <v>0</v>
      </c>
      <c r="H42" s="77" t="s">
        <v>74</v>
      </c>
      <c r="I42" s="77">
        <v>0</v>
      </c>
      <c r="J42" s="77" t="s">
        <v>74</v>
      </c>
      <c r="K42" s="77">
        <v>1</v>
      </c>
      <c r="L42" s="77" t="s">
        <v>74</v>
      </c>
      <c r="M42" s="77">
        <v>5</v>
      </c>
      <c r="N42" s="77" t="s">
        <v>74</v>
      </c>
      <c r="O42" s="78">
        <f t="shared" si="0"/>
        <v>6</v>
      </c>
      <c r="P42" s="76" t="s">
        <v>21</v>
      </c>
      <c r="Q42" s="478"/>
      <c r="R42" s="299"/>
    </row>
    <row r="43" spans="1:18" x14ac:dyDescent="0.25">
      <c r="A43" s="612" t="s">
        <v>9</v>
      </c>
      <c r="B43" s="79" t="s">
        <v>32</v>
      </c>
      <c r="C43" s="79" t="s">
        <v>48</v>
      </c>
      <c r="D43" s="79" t="s">
        <v>15</v>
      </c>
      <c r="E43" s="79" t="s">
        <v>49</v>
      </c>
      <c r="F43" s="79" t="s">
        <v>50</v>
      </c>
      <c r="G43" s="80">
        <v>0</v>
      </c>
      <c r="H43" s="80" t="s">
        <v>74</v>
      </c>
      <c r="I43" s="80">
        <v>1</v>
      </c>
      <c r="J43" s="80" t="s">
        <v>74</v>
      </c>
      <c r="K43" s="80">
        <v>0</v>
      </c>
      <c r="L43" s="80" t="s">
        <v>74</v>
      </c>
      <c r="M43" s="80">
        <v>6</v>
      </c>
      <c r="N43" s="80" t="s">
        <v>74</v>
      </c>
      <c r="O43" s="81">
        <f t="shared" si="0"/>
        <v>7</v>
      </c>
      <c r="P43" s="79" t="s">
        <v>21</v>
      </c>
      <c r="Q43" s="485"/>
      <c r="R43" s="486" t="s">
        <v>94</v>
      </c>
    </row>
    <row r="44" spans="1:18" x14ac:dyDescent="0.25">
      <c r="A44" s="613"/>
      <c r="B44" s="82" t="s">
        <v>19</v>
      </c>
      <c r="C44" s="82" t="s">
        <v>39</v>
      </c>
      <c r="D44" s="82" t="s">
        <v>40</v>
      </c>
      <c r="E44" s="82" t="s">
        <v>41</v>
      </c>
      <c r="F44" s="82" t="s">
        <v>42</v>
      </c>
      <c r="G44" s="83">
        <v>0</v>
      </c>
      <c r="H44" s="83" t="s">
        <v>74</v>
      </c>
      <c r="I44" s="83">
        <v>0</v>
      </c>
      <c r="J44" s="83" t="s">
        <v>74</v>
      </c>
      <c r="K44" s="83">
        <v>1</v>
      </c>
      <c r="L44" s="83" t="s">
        <v>74</v>
      </c>
      <c r="M44" s="83">
        <v>8</v>
      </c>
      <c r="N44" s="83" t="s">
        <v>74</v>
      </c>
      <c r="O44" s="84">
        <f t="shared" si="0"/>
        <v>9</v>
      </c>
      <c r="P44" s="82" t="s">
        <v>21</v>
      </c>
      <c r="Q44" s="487" t="s">
        <v>97</v>
      </c>
      <c r="R44" s="488"/>
    </row>
    <row r="45" spans="1:18" x14ac:dyDescent="0.25">
      <c r="A45" s="613"/>
      <c r="B45" s="65" t="s">
        <v>43</v>
      </c>
      <c r="C45" s="65" t="s">
        <v>43</v>
      </c>
      <c r="D45" s="65" t="s">
        <v>35</v>
      </c>
      <c r="E45" s="65" t="s">
        <v>44</v>
      </c>
      <c r="F45" s="65" t="s">
        <v>248</v>
      </c>
      <c r="G45" s="66">
        <v>0</v>
      </c>
      <c r="H45" s="66" t="s">
        <v>74</v>
      </c>
      <c r="I45" s="66">
        <v>0</v>
      </c>
      <c r="J45" s="66" t="s">
        <v>74</v>
      </c>
      <c r="K45" s="66">
        <v>0</v>
      </c>
      <c r="L45" s="66" t="s">
        <v>74</v>
      </c>
      <c r="M45" s="66">
        <v>2</v>
      </c>
      <c r="N45" s="66" t="s">
        <v>74</v>
      </c>
      <c r="O45" s="67">
        <f t="shared" si="0"/>
        <v>2</v>
      </c>
      <c r="P45" s="65" t="s">
        <v>21</v>
      </c>
      <c r="Q45" s="489"/>
      <c r="R45" s="490"/>
    </row>
    <row r="46" spans="1:18" ht="15.75" thickBot="1" x14ac:dyDescent="0.3">
      <c r="A46" s="614"/>
      <c r="B46" s="68" t="s">
        <v>45</v>
      </c>
      <c r="C46" s="68" t="s">
        <v>45</v>
      </c>
      <c r="D46" s="68" t="s">
        <v>15</v>
      </c>
      <c r="E46" s="68" t="s">
        <v>46</v>
      </c>
      <c r="F46" s="68" t="s">
        <v>47</v>
      </c>
      <c r="G46" s="85">
        <v>0</v>
      </c>
      <c r="H46" s="85" t="s">
        <v>74</v>
      </c>
      <c r="I46" s="85">
        <v>0</v>
      </c>
      <c r="J46" s="85" t="s">
        <v>74</v>
      </c>
      <c r="K46" s="85">
        <v>1</v>
      </c>
      <c r="L46" s="85" t="s">
        <v>74</v>
      </c>
      <c r="M46" s="85">
        <v>5</v>
      </c>
      <c r="N46" s="85" t="s">
        <v>74</v>
      </c>
      <c r="O46" s="86">
        <f t="shared" si="0"/>
        <v>6</v>
      </c>
      <c r="P46" s="68" t="s">
        <v>21</v>
      </c>
      <c r="Q46" s="491"/>
      <c r="R46" s="492"/>
    </row>
    <row r="47" spans="1:18" ht="15.75" thickBot="1" x14ac:dyDescent="0.3">
      <c r="A47" s="26"/>
      <c r="B47" s="27"/>
      <c r="C47" s="27"/>
      <c r="D47" s="27"/>
      <c r="E47" s="27"/>
      <c r="F47" s="27"/>
      <c r="G47" s="23">
        <f>SUM(G38:G46)</f>
        <v>0</v>
      </c>
      <c r="H47" s="24" t="s">
        <v>74</v>
      </c>
      <c r="I47" s="24">
        <f>SUM(I38:I46)</f>
        <v>2</v>
      </c>
      <c r="J47" s="24" t="s">
        <v>74</v>
      </c>
      <c r="K47" s="24">
        <f>SUM(K38:K46)</f>
        <v>4</v>
      </c>
      <c r="L47" s="24" t="s">
        <v>74</v>
      </c>
      <c r="M47" s="24">
        <f>SUM(M38:M46)</f>
        <v>40</v>
      </c>
      <c r="N47" s="24" t="s">
        <v>74</v>
      </c>
      <c r="O47" s="25">
        <f>SUM(O38:O46)</f>
        <v>46</v>
      </c>
      <c r="P47" s="27"/>
      <c r="Q47" s="28"/>
      <c r="R47" s="28"/>
    </row>
    <row r="48" spans="1:18" ht="9.75" customHeight="1" thickBot="1" x14ac:dyDescent="0.3">
      <c r="A48" s="13"/>
      <c r="B48" s="14"/>
      <c r="C48" s="14"/>
      <c r="D48" s="14"/>
      <c r="E48" s="14"/>
      <c r="F48" s="14"/>
      <c r="G48" s="118"/>
      <c r="H48" s="118"/>
      <c r="I48" s="118"/>
      <c r="J48" s="118"/>
      <c r="K48" s="118"/>
      <c r="L48" s="118"/>
      <c r="M48" s="118"/>
      <c r="N48" s="118"/>
      <c r="O48" s="32"/>
      <c r="P48" s="14"/>
      <c r="Q48" s="15"/>
      <c r="R48" s="15"/>
    </row>
    <row r="49" spans="1:18" ht="15.75" thickBot="1" x14ac:dyDescent="0.3">
      <c r="A49" s="13"/>
      <c r="B49" s="14"/>
      <c r="C49" s="14"/>
      <c r="D49" s="631" t="s">
        <v>362</v>
      </c>
      <c r="E49" s="632"/>
      <c r="F49" s="633"/>
      <c r="G49" s="320">
        <f>G47+G30+G19</f>
        <v>1</v>
      </c>
      <c r="H49" s="323" t="s">
        <v>74</v>
      </c>
      <c r="I49" s="321">
        <f t="shared" ref="I49:O49" si="1">I47+I30+I19</f>
        <v>9</v>
      </c>
      <c r="J49" s="321" t="s">
        <v>74</v>
      </c>
      <c r="K49" s="321">
        <f t="shared" si="1"/>
        <v>9</v>
      </c>
      <c r="L49" s="321" t="s">
        <v>74</v>
      </c>
      <c r="M49" s="321">
        <f t="shared" si="1"/>
        <v>70</v>
      </c>
      <c r="N49" s="321" t="s">
        <v>74</v>
      </c>
      <c r="O49" s="322">
        <f t="shared" si="1"/>
        <v>89</v>
      </c>
      <c r="P49" s="14"/>
      <c r="Q49" s="15"/>
      <c r="R49" s="15"/>
    </row>
    <row r="50" spans="1:18" ht="15.75" thickBot="1" x14ac:dyDescent="0.3">
      <c r="A50" s="13"/>
      <c r="B50" s="14"/>
      <c r="C50" s="14"/>
      <c r="D50" s="631" t="s">
        <v>222</v>
      </c>
      <c r="E50" s="632"/>
      <c r="F50" s="633"/>
      <c r="G50" s="324">
        <f>1+COUNTIF(G8:G18,0)+COUNTIF(G23:G29,0)+COUNTIF(G38:G46,0)</f>
        <v>24</v>
      </c>
      <c r="H50" s="632" t="s">
        <v>224</v>
      </c>
      <c r="I50" s="632"/>
      <c r="J50" s="632"/>
      <c r="K50" s="632"/>
      <c r="L50" s="632"/>
      <c r="M50" s="632"/>
      <c r="N50" s="632"/>
      <c r="O50" s="633"/>
      <c r="P50" s="14"/>
      <c r="Q50" s="15"/>
      <c r="R50" s="15"/>
    </row>
    <row r="51" spans="1:18" ht="15.75" thickBot="1" x14ac:dyDescent="0.3">
      <c r="A51" s="13"/>
      <c r="B51" s="14"/>
      <c r="C51" s="14"/>
      <c r="D51" s="634" t="s">
        <v>223</v>
      </c>
      <c r="E51" s="635"/>
      <c r="F51" s="636"/>
      <c r="G51" s="325">
        <f>COUNTBLANK(G7:G18)+COUNTBLANK(G23:G29)+COUNTBLANK(G38:G46)</f>
        <v>4</v>
      </c>
      <c r="H51" s="635" t="s">
        <v>226</v>
      </c>
      <c r="I51" s="635"/>
      <c r="J51" s="635"/>
      <c r="K51" s="635"/>
      <c r="L51" s="635"/>
      <c r="M51" s="635"/>
      <c r="N51" s="635"/>
      <c r="O51" s="636"/>
      <c r="P51" s="14"/>
      <c r="Q51" s="15"/>
      <c r="R51" s="15"/>
    </row>
    <row r="52" spans="1:18" ht="9" customHeight="1" x14ac:dyDescent="0.25">
      <c r="A52" s="11"/>
      <c r="B52" s="10"/>
      <c r="C52" s="10"/>
      <c r="D52" s="10"/>
      <c r="E52" s="10"/>
      <c r="F52" s="10"/>
      <c r="G52" s="21"/>
      <c r="H52" s="21"/>
      <c r="I52" s="21"/>
      <c r="J52" s="21"/>
      <c r="K52" s="21"/>
      <c r="L52" s="21"/>
      <c r="M52" s="21"/>
      <c r="N52" s="21"/>
      <c r="O52" s="22"/>
      <c r="P52" s="10"/>
      <c r="Q52" s="12"/>
      <c r="R52" s="12"/>
    </row>
    <row r="53" spans="1:18" x14ac:dyDescent="0.25">
      <c r="A53" s="626" t="s">
        <v>368</v>
      </c>
      <c r="B53" s="627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7"/>
      <c r="O53" s="627"/>
      <c r="P53" s="627"/>
      <c r="Q53" s="627"/>
      <c r="R53" s="628"/>
    </row>
    <row r="54" spans="1:18" ht="26.25" thickBot="1" x14ac:dyDescent="0.3">
      <c r="A54" s="7" t="s">
        <v>0</v>
      </c>
      <c r="B54" s="8" t="s">
        <v>1</v>
      </c>
      <c r="C54" s="8" t="s">
        <v>2</v>
      </c>
      <c r="D54" s="8" t="s">
        <v>3</v>
      </c>
      <c r="E54" s="8" t="s">
        <v>76</v>
      </c>
      <c r="F54" s="8" t="s">
        <v>4</v>
      </c>
      <c r="G54" s="622" t="s">
        <v>5</v>
      </c>
      <c r="H54" s="622"/>
      <c r="I54" s="622"/>
      <c r="J54" s="622"/>
      <c r="K54" s="622"/>
      <c r="L54" s="622"/>
      <c r="M54" s="622"/>
      <c r="N54" s="622"/>
      <c r="O54" s="622"/>
      <c r="P54" s="8" t="s">
        <v>77</v>
      </c>
      <c r="Q54" s="8" t="s">
        <v>84</v>
      </c>
      <c r="R54" s="9" t="s">
        <v>85</v>
      </c>
    </row>
    <row r="55" spans="1:18" x14ac:dyDescent="0.25">
      <c r="A55" s="612" t="s">
        <v>82</v>
      </c>
      <c r="B55" s="96" t="s">
        <v>51</v>
      </c>
      <c r="C55" s="96" t="s">
        <v>51</v>
      </c>
      <c r="D55" s="96" t="s">
        <v>15</v>
      </c>
      <c r="E55" s="96" t="s">
        <v>52</v>
      </c>
      <c r="F55" s="96" t="s">
        <v>53</v>
      </c>
      <c r="G55" s="97">
        <v>0</v>
      </c>
      <c r="H55" s="97" t="s">
        <v>74</v>
      </c>
      <c r="I55" s="97">
        <v>1</v>
      </c>
      <c r="J55" s="97" t="s">
        <v>74</v>
      </c>
      <c r="K55" s="97">
        <v>0</v>
      </c>
      <c r="L55" s="97" t="s">
        <v>74</v>
      </c>
      <c r="M55" s="97">
        <v>4</v>
      </c>
      <c r="N55" s="97" t="s">
        <v>74</v>
      </c>
      <c r="O55" s="98">
        <f>G55+I55+K55+M55</f>
        <v>5</v>
      </c>
      <c r="P55" s="96" t="s">
        <v>21</v>
      </c>
      <c r="Q55" s="493"/>
      <c r="R55" s="494" t="s">
        <v>94</v>
      </c>
    </row>
    <row r="56" spans="1:18" x14ac:dyDescent="0.25">
      <c r="A56" s="613"/>
      <c r="B56" s="99" t="s">
        <v>10</v>
      </c>
      <c r="C56" s="99" t="s">
        <v>54</v>
      </c>
      <c r="D56" s="99" t="s">
        <v>55</v>
      </c>
      <c r="E56" s="99"/>
      <c r="F56" s="99" t="s">
        <v>249</v>
      </c>
      <c r="G56" s="100">
        <v>0</v>
      </c>
      <c r="H56" s="100" t="s">
        <v>74</v>
      </c>
      <c r="I56" s="100">
        <v>0</v>
      </c>
      <c r="J56" s="100" t="s">
        <v>74</v>
      </c>
      <c r="K56" s="100">
        <v>1</v>
      </c>
      <c r="L56" s="100" t="s">
        <v>74</v>
      </c>
      <c r="M56" s="100">
        <v>8</v>
      </c>
      <c r="N56" s="100" t="s">
        <v>74</v>
      </c>
      <c r="O56" s="101">
        <f>G56+I56+K56+M56</f>
        <v>9</v>
      </c>
      <c r="P56" s="99" t="s">
        <v>21</v>
      </c>
      <c r="Q56" s="495" t="s">
        <v>97</v>
      </c>
      <c r="R56" s="496"/>
    </row>
    <row r="57" spans="1:18" ht="15" customHeight="1" x14ac:dyDescent="0.25">
      <c r="A57" s="613"/>
      <c r="B57" s="102" t="s">
        <v>100</v>
      </c>
      <c r="C57" s="102" t="s">
        <v>100</v>
      </c>
      <c r="D57" s="99" t="s">
        <v>56</v>
      </c>
      <c r="E57" s="99"/>
      <c r="F57" s="99" t="s">
        <v>250</v>
      </c>
      <c r="G57" s="100">
        <v>0</v>
      </c>
      <c r="H57" s="100" t="s">
        <v>74</v>
      </c>
      <c r="I57" s="100">
        <v>0</v>
      </c>
      <c r="J57" s="100" t="s">
        <v>74</v>
      </c>
      <c r="K57" s="100">
        <v>0</v>
      </c>
      <c r="L57" s="100" t="s">
        <v>74</v>
      </c>
      <c r="M57" s="100">
        <v>2</v>
      </c>
      <c r="N57" s="100" t="s">
        <v>74</v>
      </c>
      <c r="O57" s="101">
        <f>G57+I57+K57+M57</f>
        <v>2</v>
      </c>
      <c r="P57" s="99" t="s">
        <v>21</v>
      </c>
      <c r="Q57" s="495"/>
      <c r="R57" s="496"/>
    </row>
    <row r="58" spans="1:18" ht="15.75" thickBot="1" x14ac:dyDescent="0.3">
      <c r="A58" s="614"/>
      <c r="B58" s="103" t="s">
        <v>57</v>
      </c>
      <c r="C58" s="103" t="s">
        <v>57</v>
      </c>
      <c r="D58" s="103" t="s">
        <v>15</v>
      </c>
      <c r="E58" s="103" t="s">
        <v>58</v>
      </c>
      <c r="F58" s="103" t="s">
        <v>59</v>
      </c>
      <c r="G58" s="104">
        <v>0</v>
      </c>
      <c r="H58" s="104" t="s">
        <v>74</v>
      </c>
      <c r="I58" s="104">
        <v>0</v>
      </c>
      <c r="J58" s="104" t="s">
        <v>74</v>
      </c>
      <c r="K58" s="104">
        <v>1</v>
      </c>
      <c r="L58" s="104" t="s">
        <v>74</v>
      </c>
      <c r="M58" s="104">
        <v>5</v>
      </c>
      <c r="N58" s="104" t="s">
        <v>74</v>
      </c>
      <c r="O58" s="105">
        <f>G58+I58+K58+M58</f>
        <v>6</v>
      </c>
      <c r="P58" s="103" t="s">
        <v>21</v>
      </c>
      <c r="Q58" s="497"/>
      <c r="R58" s="498"/>
    </row>
    <row r="59" spans="1:18" x14ac:dyDescent="0.25">
      <c r="A59" s="612" t="s">
        <v>83</v>
      </c>
      <c r="B59" s="51" t="s">
        <v>65</v>
      </c>
      <c r="C59" s="51" t="s">
        <v>65</v>
      </c>
      <c r="D59" s="51" t="s">
        <v>66</v>
      </c>
      <c r="E59" s="51"/>
      <c r="F59" s="51" t="s">
        <v>67</v>
      </c>
      <c r="G59" s="52">
        <v>0</v>
      </c>
      <c r="H59" s="52" t="s">
        <v>74</v>
      </c>
      <c r="I59" s="52">
        <v>0</v>
      </c>
      <c r="J59" s="52" t="s">
        <v>74</v>
      </c>
      <c r="K59" s="52">
        <v>0</v>
      </c>
      <c r="L59" s="52" t="s">
        <v>74</v>
      </c>
      <c r="M59" s="52">
        <v>3</v>
      </c>
      <c r="N59" s="52" t="s">
        <v>74</v>
      </c>
      <c r="O59" s="53">
        <v>3</v>
      </c>
      <c r="P59" s="51" t="s">
        <v>13</v>
      </c>
      <c r="Q59" s="479" t="s">
        <v>95</v>
      </c>
      <c r="R59" s="480" t="s">
        <v>94</v>
      </c>
    </row>
    <row r="60" spans="1:18" x14ac:dyDescent="0.25">
      <c r="A60" s="613"/>
      <c r="B60" s="47" t="s">
        <v>60</v>
      </c>
      <c r="C60" s="47" t="s">
        <v>61</v>
      </c>
      <c r="D60" s="47" t="s">
        <v>15</v>
      </c>
      <c r="E60" s="47"/>
      <c r="F60" s="47" t="s">
        <v>251</v>
      </c>
      <c r="G60" s="48">
        <v>0</v>
      </c>
      <c r="H60" s="48" t="s">
        <v>74</v>
      </c>
      <c r="I60" s="48">
        <v>1</v>
      </c>
      <c r="J60" s="48" t="s">
        <v>74</v>
      </c>
      <c r="K60" s="48">
        <v>0</v>
      </c>
      <c r="L60" s="48" t="s">
        <v>74</v>
      </c>
      <c r="M60" s="48">
        <v>5</v>
      </c>
      <c r="N60" s="48" t="s">
        <v>74</v>
      </c>
      <c r="O60" s="49">
        <v>6</v>
      </c>
      <c r="P60" s="47" t="s">
        <v>21</v>
      </c>
      <c r="Q60" s="499"/>
      <c r="R60" s="500"/>
    </row>
    <row r="61" spans="1:18" x14ac:dyDescent="0.25">
      <c r="A61" s="613"/>
      <c r="B61" s="47" t="s">
        <v>19</v>
      </c>
      <c r="C61" s="47" t="s">
        <v>19</v>
      </c>
      <c r="D61" s="47" t="s">
        <v>35</v>
      </c>
      <c r="E61" s="47" t="s">
        <v>68</v>
      </c>
      <c r="F61" s="47" t="s">
        <v>252</v>
      </c>
      <c r="G61" s="48">
        <v>0</v>
      </c>
      <c r="H61" s="48" t="s">
        <v>74</v>
      </c>
      <c r="I61" s="48">
        <v>0</v>
      </c>
      <c r="J61" s="48" t="s">
        <v>74</v>
      </c>
      <c r="K61" s="48">
        <v>0</v>
      </c>
      <c r="L61" s="48" t="s">
        <v>74</v>
      </c>
      <c r="M61" s="48">
        <v>2</v>
      </c>
      <c r="N61" s="48" t="s">
        <v>74</v>
      </c>
      <c r="O61" s="49">
        <f>G61+I61+K61+M61</f>
        <v>2</v>
      </c>
      <c r="P61" s="47" t="s">
        <v>21</v>
      </c>
      <c r="Q61" s="481" t="s">
        <v>146</v>
      </c>
      <c r="R61" s="482"/>
    </row>
    <row r="62" spans="1:18" ht="15.75" thickBot="1" x14ac:dyDescent="0.3">
      <c r="A62" s="614"/>
      <c r="B62" s="50" t="s">
        <v>10</v>
      </c>
      <c r="C62" s="50" t="s">
        <v>62</v>
      </c>
      <c r="D62" s="50" t="s">
        <v>63</v>
      </c>
      <c r="E62" s="50" t="s">
        <v>64</v>
      </c>
      <c r="F62" s="50" t="s">
        <v>253</v>
      </c>
      <c r="G62" s="54">
        <v>0</v>
      </c>
      <c r="H62" s="54" t="s">
        <v>74</v>
      </c>
      <c r="I62" s="54">
        <v>0</v>
      </c>
      <c r="J62" s="54" t="s">
        <v>74</v>
      </c>
      <c r="K62" s="54">
        <v>1</v>
      </c>
      <c r="L62" s="54" t="s">
        <v>74</v>
      </c>
      <c r="M62" s="54">
        <v>8</v>
      </c>
      <c r="N62" s="54" t="s">
        <v>74</v>
      </c>
      <c r="O62" s="55">
        <f>G62+I62+K62+M62</f>
        <v>9</v>
      </c>
      <c r="P62" s="50" t="s">
        <v>13</v>
      </c>
      <c r="Q62" s="483" t="s">
        <v>96</v>
      </c>
      <c r="R62" s="484"/>
    </row>
    <row r="63" spans="1:18" ht="15.75" thickBot="1" x14ac:dyDescent="0.3">
      <c r="A63" s="1"/>
      <c r="B63" s="1"/>
      <c r="C63" s="1"/>
      <c r="D63" s="1"/>
      <c r="E63" s="1"/>
      <c r="F63" s="1"/>
      <c r="G63" s="212">
        <f>SUM(G55:G62)</f>
        <v>0</v>
      </c>
      <c r="H63" s="306" t="s">
        <v>74</v>
      </c>
      <c r="I63" s="306">
        <f>SUM(I55:I62)</f>
        <v>2</v>
      </c>
      <c r="J63" s="306" t="s">
        <v>74</v>
      </c>
      <c r="K63" s="306">
        <f>SUM(K55:K62)</f>
        <v>3</v>
      </c>
      <c r="L63" s="306" t="s">
        <v>74</v>
      </c>
      <c r="M63" s="306">
        <f>SUM(M55:M62)</f>
        <v>37</v>
      </c>
      <c r="N63" s="306" t="s">
        <v>74</v>
      </c>
      <c r="O63" s="307">
        <f>SUM(O55:O62)</f>
        <v>42</v>
      </c>
      <c r="P63" s="1"/>
      <c r="Q63" s="1"/>
      <c r="R63" s="1"/>
    </row>
    <row r="64" spans="1:18" ht="12.75" customHeight="1" thickBot="1" x14ac:dyDescent="0.3">
      <c r="G64" s="117"/>
      <c r="H64" s="117"/>
      <c r="I64" s="117"/>
      <c r="J64" s="117"/>
      <c r="K64" s="117"/>
      <c r="L64" s="117"/>
      <c r="M64" s="117"/>
      <c r="N64" s="117"/>
      <c r="O64" s="117"/>
    </row>
    <row r="65" spans="4:18" ht="15.75" thickBot="1" x14ac:dyDescent="0.3">
      <c r="D65" s="631" t="s">
        <v>104</v>
      </c>
      <c r="E65" s="632"/>
      <c r="F65" s="633"/>
      <c r="G65" s="320">
        <f>G63+G47+G30+G19</f>
        <v>1</v>
      </c>
      <c r="H65" s="321" t="s">
        <v>74</v>
      </c>
      <c r="I65" s="321">
        <f>I63+I47+I30+I19</f>
        <v>11</v>
      </c>
      <c r="J65" s="321" t="s">
        <v>74</v>
      </c>
      <c r="K65" s="321">
        <f>K63+K47+K30+K19</f>
        <v>12</v>
      </c>
      <c r="L65" s="321" t="s">
        <v>74</v>
      </c>
      <c r="M65" s="321">
        <f>M63+M47+M30+M19</f>
        <v>107</v>
      </c>
      <c r="N65" s="321" t="s">
        <v>74</v>
      </c>
      <c r="O65" s="326">
        <f>O63+O47+O30+O19</f>
        <v>131</v>
      </c>
    </row>
    <row r="66" spans="4:18" ht="17.25" customHeight="1" thickBot="1" x14ac:dyDescent="0.3">
      <c r="D66" s="631" t="s">
        <v>222</v>
      </c>
      <c r="E66" s="632"/>
      <c r="F66" s="633"/>
      <c r="G66" s="324">
        <f>1+COUNTIF(G8:G18,0)+COUNTIF(G23:G29,0)+COUNTIF(G38:G46,0)+COUNTIF(G55:G62,0)</f>
        <v>32</v>
      </c>
      <c r="H66" s="632" t="s">
        <v>224</v>
      </c>
      <c r="I66" s="632"/>
      <c r="J66" s="632"/>
      <c r="K66" s="632"/>
      <c r="L66" s="632"/>
      <c r="M66" s="632"/>
      <c r="N66" s="632"/>
      <c r="O66" s="633"/>
    </row>
    <row r="67" spans="4:18" ht="14.25" customHeight="1" thickBot="1" x14ac:dyDescent="0.3">
      <c r="D67" s="634" t="s">
        <v>223</v>
      </c>
      <c r="E67" s="635"/>
      <c r="F67" s="636"/>
      <c r="G67" s="325">
        <f>COUNTBLANK(G7:G18)+COUNTBLANK(G23:G29)+COUNTBLANK(G38:G46)+COUNTBLANK(G55:G62)</f>
        <v>4</v>
      </c>
      <c r="H67" s="635" t="s">
        <v>226</v>
      </c>
      <c r="I67" s="635"/>
      <c r="J67" s="635"/>
      <c r="K67" s="635"/>
      <c r="L67" s="635"/>
      <c r="M67" s="635"/>
      <c r="N67" s="635"/>
      <c r="O67" s="636"/>
      <c r="P67" s="40"/>
      <c r="Q67" s="40"/>
      <c r="R67" s="40"/>
    </row>
  </sheetData>
  <mergeCells count="26">
    <mergeCell ref="D49:F49"/>
    <mergeCell ref="D50:F50"/>
    <mergeCell ref="H50:O50"/>
    <mergeCell ref="D51:F51"/>
    <mergeCell ref="H51:O51"/>
    <mergeCell ref="D66:F66"/>
    <mergeCell ref="H66:O66"/>
    <mergeCell ref="D67:F67"/>
    <mergeCell ref="H67:O67"/>
    <mergeCell ref="D65:F65"/>
    <mergeCell ref="A7:A9"/>
    <mergeCell ref="A38:A42"/>
    <mergeCell ref="A43:A46"/>
    <mergeCell ref="A59:A62"/>
    <mergeCell ref="A5:R5"/>
    <mergeCell ref="A21:R21"/>
    <mergeCell ref="G22:O22"/>
    <mergeCell ref="A36:R36"/>
    <mergeCell ref="G37:O37"/>
    <mergeCell ref="G6:O6"/>
    <mergeCell ref="A11:A18"/>
    <mergeCell ref="A23:A26"/>
    <mergeCell ref="A55:A58"/>
    <mergeCell ref="A53:R53"/>
    <mergeCell ref="G54:O54"/>
    <mergeCell ref="Q27:R27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  <rowBreaks count="2" manualBreakCount="2">
    <brk id="31" max="16383" man="1"/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showGridLines="0" topLeftCell="A4" zoomScale="115" zoomScaleNormal="115" workbookViewId="0">
      <selection activeCell="Q27" sqref="Q27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1.42578125" customWidth="1"/>
    <col min="4" max="4" width="9.5703125" customWidth="1"/>
    <col min="5" max="5" width="7.7109375" customWidth="1"/>
    <col min="6" max="6" width="21.28515625" customWidth="1"/>
    <col min="7" max="7" width="2.7109375" bestFit="1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6.5703125" bestFit="1" customWidth="1"/>
    <col min="16" max="16" width="8.140625" customWidth="1"/>
    <col min="17" max="17" width="17.140625" customWidth="1"/>
    <col min="18" max="18" width="18.5703125" customWidth="1"/>
  </cols>
  <sheetData>
    <row r="1" spans="1:20" ht="31.5" x14ac:dyDescent="0.25">
      <c r="A1" s="116" t="s">
        <v>217</v>
      </c>
    </row>
    <row r="2" spans="1:20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20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20" ht="9.75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20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20" ht="25.5" x14ac:dyDescent="0.25">
      <c r="A6" s="169" t="s">
        <v>0</v>
      </c>
      <c r="B6" s="312" t="s">
        <v>1</v>
      </c>
      <c r="C6" s="312" t="s">
        <v>2</v>
      </c>
      <c r="D6" s="312" t="s">
        <v>3</v>
      </c>
      <c r="E6" s="312" t="s">
        <v>76</v>
      </c>
      <c r="F6" s="312" t="s">
        <v>4</v>
      </c>
      <c r="G6" s="623" t="s">
        <v>5</v>
      </c>
      <c r="H6" s="623"/>
      <c r="I6" s="623"/>
      <c r="J6" s="623"/>
      <c r="K6" s="623"/>
      <c r="L6" s="623"/>
      <c r="M6" s="623"/>
      <c r="N6" s="623"/>
      <c r="O6" s="623"/>
      <c r="P6" s="312" t="s">
        <v>77</v>
      </c>
      <c r="Q6" s="312" t="s">
        <v>84</v>
      </c>
      <c r="R6" s="170" t="s">
        <v>85</v>
      </c>
    </row>
    <row r="7" spans="1:20" ht="22.5" x14ac:dyDescent="0.25">
      <c r="A7" s="609" t="str">
        <f>'Standard + Standard klein'!A7:A9</f>
        <v>Voraus-kommando</v>
      </c>
      <c r="B7" s="134" t="str">
        <f>'Standard + Standard klein'!B7</f>
        <v>Deggendorf</v>
      </c>
      <c r="C7" s="134" t="str">
        <f>'Standard + Standard klein'!C7</f>
        <v>Deggendorf</v>
      </c>
      <c r="D7" s="134" t="str">
        <f>'Standard + Standard klein'!D7</f>
        <v>KdoW</v>
      </c>
      <c r="E7" s="134" t="str">
        <f>'Standard + Standard klein'!E7</f>
        <v/>
      </c>
      <c r="F7" s="156" t="str">
        <f>'Standard + Standard klein'!F7</f>
        <v>Florian DEG 10/1</v>
      </c>
      <c r="G7" s="157">
        <f>'Standard + Standard klein'!G7</f>
        <v>1</v>
      </c>
      <c r="H7" s="157" t="str">
        <f>'Standard + Standard klein'!H7</f>
        <v>/</v>
      </c>
      <c r="I7" s="157">
        <f>'Standard + Standard klein'!I7</f>
        <v>1</v>
      </c>
      <c r="J7" s="157" t="str">
        <f>'Standard + Standard klein'!J7</f>
        <v>/</v>
      </c>
      <c r="K7" s="157">
        <f>'Standard + Standard klein'!K7</f>
        <v>0</v>
      </c>
      <c r="L7" s="157" t="str">
        <f>'Standard + Standard klein'!L7</f>
        <v>/</v>
      </c>
      <c r="M7" s="157">
        <f>'Standard + Standard klein'!M7</f>
        <v>1</v>
      </c>
      <c r="N7" s="157" t="str">
        <f>'Standard + Standard klein'!N7</f>
        <v>/</v>
      </c>
      <c r="O7" s="157">
        <f>'Standard + Standard klein'!O7</f>
        <v>3</v>
      </c>
      <c r="P7" s="156" t="str">
        <f>'Standard + Standard klein'!P7</f>
        <v>Allrad</v>
      </c>
      <c r="Q7" s="156" t="str">
        <f>'Standard + Standard klein'!Q7</f>
        <v>Navi, Laptop, Internetstick, Handy</v>
      </c>
      <c r="R7" s="216" t="str">
        <f>'Standard + Standard klein'!R7</f>
        <v>plant den Einsatz, Führt das Kontigent</v>
      </c>
    </row>
    <row r="8" spans="1:20" ht="22.5" x14ac:dyDescent="0.25">
      <c r="A8" s="610"/>
      <c r="B8" s="134" t="str">
        <f>'Standard + Standard klein'!B8</f>
        <v>Landkreis</v>
      </c>
      <c r="C8" s="134" t="str">
        <f>'Standard + Standard klein'!C8</f>
        <v>Landkreis</v>
      </c>
      <c r="D8" s="134" t="str">
        <f>'Standard + Standard klein'!D8</f>
        <v>KdoW</v>
      </c>
      <c r="E8" s="134"/>
      <c r="F8" s="156" t="str">
        <f>'Standard + Standard klein'!F8</f>
        <v>Kater Deggendorf 10/1</v>
      </c>
      <c r="G8" s="157">
        <f>'Standard + Standard klein'!G8</f>
        <v>0</v>
      </c>
      <c r="H8" s="157" t="str">
        <f>'Standard + Standard klein'!H8</f>
        <v>/</v>
      </c>
      <c r="I8" s="157">
        <f>'Standard + Standard klein'!I8</f>
        <v>2</v>
      </c>
      <c r="J8" s="157" t="str">
        <f>'Standard + Standard klein'!J8</f>
        <v>/</v>
      </c>
      <c r="K8" s="157">
        <f>'Standard + Standard klein'!K8</f>
        <v>0</v>
      </c>
      <c r="L8" s="157" t="str">
        <f>'Standard + Standard klein'!L8</f>
        <v>/</v>
      </c>
      <c r="M8" s="157">
        <f>'Standard + Standard klein'!M8</f>
        <v>2</v>
      </c>
      <c r="N8" s="157" t="str">
        <f>'Standard + Standard klein'!N8</f>
        <v>/</v>
      </c>
      <c r="O8" s="157">
        <f>'Standard + Standard klein'!O8</f>
        <v>4</v>
      </c>
      <c r="P8" s="156" t="str">
        <f>'Standard + Standard klein'!P8</f>
        <v>Allrad</v>
      </c>
      <c r="Q8" s="156" t="str">
        <f>'Standard + Standard klein'!Q8</f>
        <v/>
      </c>
      <c r="R8" s="216" t="str">
        <f>'Standard + Standard klein'!R8</f>
        <v>Erl. Verwaltungs-angelegenheiten</v>
      </c>
    </row>
    <row r="9" spans="1:20" ht="33.75" x14ac:dyDescent="0.25">
      <c r="A9" s="611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20" x14ac:dyDescent="0.25">
      <c r="A10" s="313" t="str">
        <f>'Standard + Standard klein'!A10</f>
        <v>Führung</v>
      </c>
      <c r="B10" s="134" t="str">
        <f>'Standard + Standard klein'!B10</f>
        <v>Schöllnach</v>
      </c>
      <c r="C10" s="134" t="str">
        <f>'Standard + Standard klein'!C10</f>
        <v>Schöllnach</v>
      </c>
      <c r="D10" s="134" t="str">
        <f>'Standard + Standard klein'!D10</f>
        <v xml:space="preserve">MZF </v>
      </c>
      <c r="E10" s="134" t="s">
        <v>16</v>
      </c>
      <c r="F10" s="156" t="str">
        <f>'Standard + Standard klein'!F10</f>
        <v>Florian Schöllnach 11/1</v>
      </c>
      <c r="G10" s="157">
        <f>'Standard + Standard klein'!G10</f>
        <v>0</v>
      </c>
      <c r="H10" s="157" t="str">
        <f>'Standard + Standard klein'!H10</f>
        <v>/</v>
      </c>
      <c r="I10" s="157">
        <f>'Standard + Standard klein'!I10</f>
        <v>2</v>
      </c>
      <c r="J10" s="157" t="str">
        <f>'Standard + Standard klein'!J10</f>
        <v>/</v>
      </c>
      <c r="K10" s="157">
        <f>'Standard + Standard klein'!K10</f>
        <v>0</v>
      </c>
      <c r="L10" s="157" t="str">
        <f>'Standard + Standard klein'!L10</f>
        <v>/</v>
      </c>
      <c r="M10" s="157">
        <f>'Standard + Standard klein'!M10</f>
        <v>2</v>
      </c>
      <c r="N10" s="157" t="str">
        <f>'Standard + Standard klein'!N10</f>
        <v>/</v>
      </c>
      <c r="O10" s="157">
        <f>'Standard + Standard klein'!O10</f>
        <v>4</v>
      </c>
      <c r="P10" s="156" t="str">
        <f>'Standard + Standard klein'!P10</f>
        <v>Allrad</v>
      </c>
      <c r="Q10" s="156" t="str">
        <f>'Standard + Standard klein'!Q10</f>
        <v>KBM UG ÖEL</v>
      </c>
      <c r="R10" s="216" t="str">
        <f>'Standard + Standard klein'!R10</f>
        <v>Melder/Erkunder</v>
      </c>
      <c r="S10" s="295" t="s">
        <v>300</v>
      </c>
      <c r="T10" s="133"/>
    </row>
    <row r="11" spans="1:20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  <c r="S11" s="295" t="s">
        <v>300</v>
      </c>
      <c r="T11" s="133"/>
    </row>
    <row r="12" spans="1:20" ht="24.75" customHeight="1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>
        <f>'Standard + Standard klein'!G12</f>
        <v>0</v>
      </c>
      <c r="H12" s="160" t="str">
        <f>'Standard + Standard klein'!H12</f>
        <v>/</v>
      </c>
      <c r="I12" s="160">
        <f>'Standard + Standard klein'!I12</f>
        <v>0</v>
      </c>
      <c r="J12" s="160" t="str">
        <f>'Standard + Standard klein'!J12</f>
        <v>/</v>
      </c>
      <c r="K12" s="160">
        <f>'Standard + Standard klein'!K12</f>
        <v>0</v>
      </c>
      <c r="L12" s="160" t="str">
        <f>'Standard + Standard klein'!L12</f>
        <v>/</v>
      </c>
      <c r="M12" s="160">
        <f>'Standard + Standard klein'!M12</f>
        <v>2</v>
      </c>
      <c r="N12" s="160" t="str">
        <f>'Standard + Standard klein'!N12</f>
        <v>/</v>
      </c>
      <c r="O12" s="160">
        <f>'Standard + Standard klein'!O12</f>
        <v>2</v>
      </c>
      <c r="P12" s="159"/>
      <c r="Q12" s="159"/>
      <c r="R12" s="340" t="str">
        <f>'Standard + Standard klein'!R12</f>
        <v>Trägerfahrzeug:
freies WLF aus dem LKR.</v>
      </c>
      <c r="S12" s="295"/>
      <c r="T12" s="133"/>
    </row>
    <row r="13" spans="1:20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  <c r="S13" s="295" t="s">
        <v>300</v>
      </c>
      <c r="T13" s="133"/>
    </row>
    <row r="14" spans="1:20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tr">
        <f>'Standard + Standard klein'!Q14</f>
        <v>8 kVA Stromerzeuger</v>
      </c>
      <c r="R14" s="340" t="str">
        <f>'Standard + Standard klein'!R14</f>
        <v>Melder/Mechaniker</v>
      </c>
      <c r="S14" s="133"/>
      <c r="T14" s="133"/>
    </row>
    <row r="15" spans="1:20" ht="22.5" x14ac:dyDescent="0.25">
      <c r="A15" s="609"/>
      <c r="B15" s="158" t="str">
        <f>'Standard + Standard klein'!B15</f>
        <v>Plattling</v>
      </c>
      <c r="C15" s="158" t="str">
        <f>'Standard + Standard klein'!C15</f>
        <v>Pankofen</v>
      </c>
      <c r="D15" s="158" t="str">
        <f>'Standard + Standard klein'!D15</f>
        <v>Anhänger</v>
      </c>
      <c r="E15" s="158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59"/>
      <c r="Q15" s="159" t="str">
        <f>'Standard + Standard klein'!Q15</f>
        <v>gezogen von Pankofen 65/1</v>
      </c>
      <c r="R15" s="340" t="str">
        <f>'Standard + Standard klein'!R15</f>
        <v xml:space="preserve">Mobile Diesel Tankstelle 
mit 460 Liter </v>
      </c>
      <c r="S15" s="133"/>
      <c r="T15" s="133"/>
    </row>
    <row r="16" spans="1:20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  <c r="S16" s="133"/>
      <c r="T16" s="133"/>
    </row>
    <row r="17" spans="1:20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  <c r="S17" s="133"/>
      <c r="T17" s="133"/>
    </row>
    <row r="18" spans="1:20" ht="23.25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  <c r="S18" s="295" t="s">
        <v>301</v>
      </c>
      <c r="T18" s="133"/>
    </row>
    <row r="19" spans="1:20" ht="15.75" thickBot="1" x14ac:dyDescent="0.3">
      <c r="A19" s="172"/>
      <c r="B19" s="154"/>
      <c r="C19" s="154"/>
      <c r="D19" s="154"/>
      <c r="E19" s="154"/>
      <c r="F19" s="154"/>
      <c r="G19" s="338">
        <f>SUM(G7:G18)</f>
        <v>1</v>
      </c>
      <c r="H19" s="339" t="s">
        <v>74</v>
      </c>
      <c r="I19" s="261">
        <f>SUM(I7:I18)</f>
        <v>6</v>
      </c>
      <c r="J19" s="339" t="s">
        <v>74</v>
      </c>
      <c r="K19" s="261">
        <f>SUM(K7:K18)</f>
        <v>3</v>
      </c>
      <c r="L19" s="339" t="s">
        <v>74</v>
      </c>
      <c r="M19" s="261">
        <f>SUM(M7:M18)</f>
        <v>20</v>
      </c>
      <c r="N19" s="339" t="s">
        <v>74</v>
      </c>
      <c r="O19" s="262">
        <f>SUM(O7:O18)</f>
        <v>30</v>
      </c>
      <c r="P19" s="154"/>
      <c r="Q19" s="173"/>
      <c r="R19" s="173"/>
    </row>
    <row r="20" spans="1:20" ht="9" customHeight="1" thickBot="1" x14ac:dyDescent="0.3">
      <c r="A20" s="172"/>
      <c r="B20" s="154"/>
      <c r="C20" s="154"/>
      <c r="D20" s="154"/>
      <c r="E20" s="154"/>
      <c r="F20" s="154"/>
      <c r="G20" s="176"/>
      <c r="H20" s="176"/>
      <c r="I20" s="176"/>
      <c r="J20" s="176"/>
      <c r="K20" s="176"/>
      <c r="L20" s="176"/>
      <c r="M20" s="176"/>
      <c r="N20" s="176"/>
      <c r="O20" s="177"/>
      <c r="P20" s="154"/>
      <c r="Q20" s="173"/>
      <c r="R20" s="173"/>
    </row>
    <row r="21" spans="1:20" ht="15.75" thickBot="1" x14ac:dyDescent="0.3">
      <c r="A21" s="641" t="s">
        <v>103</v>
      </c>
      <c r="B21" s="642"/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3"/>
    </row>
    <row r="22" spans="1:20" ht="26.25" customHeight="1" thickBot="1" x14ac:dyDescent="0.3">
      <c r="A22" s="179" t="s">
        <v>0</v>
      </c>
      <c r="B22" s="180" t="s">
        <v>1</v>
      </c>
      <c r="C22" s="180" t="s">
        <v>2</v>
      </c>
      <c r="D22" s="180" t="s">
        <v>3</v>
      </c>
      <c r="E22" s="180" t="s">
        <v>76</v>
      </c>
      <c r="F22" s="180" t="s">
        <v>4</v>
      </c>
      <c r="G22" s="638" t="s">
        <v>5</v>
      </c>
      <c r="H22" s="638"/>
      <c r="I22" s="638"/>
      <c r="J22" s="638"/>
      <c r="K22" s="638"/>
      <c r="L22" s="638"/>
      <c r="M22" s="638"/>
      <c r="N22" s="638"/>
      <c r="O22" s="638"/>
      <c r="P22" s="180" t="s">
        <v>77</v>
      </c>
      <c r="Q22" s="180" t="s">
        <v>84</v>
      </c>
      <c r="R22" s="181" t="s">
        <v>85</v>
      </c>
    </row>
    <row r="23" spans="1:20" x14ac:dyDescent="0.25">
      <c r="A23" s="639" t="str">
        <f>'Standard + Standard klein'!A23:A26</f>
        <v>Logistik</v>
      </c>
      <c r="B23" s="146" t="str">
        <f>'Standard + Standard klein'!B23</f>
        <v>BRK</v>
      </c>
      <c r="C23" s="146" t="str">
        <f>'Standard + Standard klein'!C23</f>
        <v>BRK</v>
      </c>
      <c r="D23" s="146" t="str">
        <f>'Standard + Standard klein'!D23</f>
        <v>BetLKW</v>
      </c>
      <c r="E23" s="146" t="str">
        <f>'Standard + Standard klein'!E23</f>
        <v>DEG-8015</v>
      </c>
      <c r="F23" s="146" t="str">
        <f>'Standard + Standard klein'!F23</f>
        <v>Rotkreuz Deggendorf 61/86/1</v>
      </c>
      <c r="G23" s="148">
        <f>'Standard + Standard klein'!G23</f>
        <v>0</v>
      </c>
      <c r="H23" s="148" t="str">
        <f>'Standard + Standard klein'!H23</f>
        <v>/</v>
      </c>
      <c r="I23" s="148">
        <f>'Standard + Standard klein'!I23</f>
        <v>0</v>
      </c>
      <c r="J23" s="148" t="str">
        <f>'Standard + Standard klein'!J23</f>
        <v>/</v>
      </c>
      <c r="K23" s="148">
        <f>'Standard + Standard klein'!K23</f>
        <v>1</v>
      </c>
      <c r="L23" s="148" t="str">
        <f>'Standard + Standard klein'!L23</f>
        <v>/</v>
      </c>
      <c r="M23" s="148">
        <f>'Standard + Standard klein'!M23</f>
        <v>1</v>
      </c>
      <c r="N23" s="148" t="str">
        <f>'Standard + Standard klein'!N23</f>
        <v>/</v>
      </c>
      <c r="O23" s="148">
        <f>'Standard + Standard klein'!O23</f>
        <v>2</v>
      </c>
      <c r="P23" s="146" t="str">
        <f>'Standard + Standard klein'!P23</f>
        <v>Straße</v>
      </c>
      <c r="Q23" s="146" t="str">
        <f>'Standard + Standard klein'!Q23</f>
        <v/>
      </c>
      <c r="R23" s="164" t="str">
        <f>'Standard + Standard klein'!R23</f>
        <v/>
      </c>
    </row>
    <row r="24" spans="1:20" x14ac:dyDescent="0.25">
      <c r="A24" s="610"/>
      <c r="B24" s="182" t="str">
        <f>'Standard + Standard klein'!B24</f>
        <v>BRK</v>
      </c>
      <c r="C24" s="182" t="str">
        <f>'Standard + Standard klein'!C24</f>
        <v>BRK</v>
      </c>
      <c r="D24" s="182" t="str">
        <f>'Standard + Standard klein'!D24</f>
        <v>FKH</v>
      </c>
      <c r="E24" s="182" t="str">
        <f>'Standard + Standard klein'!E24</f>
        <v>DEG-8010</v>
      </c>
      <c r="F24" s="182" t="str">
        <f>'Standard + Standard klein'!F24</f>
        <v/>
      </c>
      <c r="G24" s="183" t="str">
        <f>'Standard + Standard klein'!G24</f>
        <v/>
      </c>
      <c r="H24" s="183" t="str">
        <f>'Standard + Standard klein'!H24</f>
        <v/>
      </c>
      <c r="I24" s="183" t="str">
        <f>'Standard + Standard klein'!I24</f>
        <v/>
      </c>
      <c r="J24" s="183" t="str">
        <f>'Standard + Standard klein'!J24</f>
        <v/>
      </c>
      <c r="K24" s="183" t="str">
        <f>'Standard + Standard klein'!K24</f>
        <v/>
      </c>
      <c r="L24" s="183" t="str">
        <f>'Standard + Standard klein'!L24</f>
        <v/>
      </c>
      <c r="M24" s="183" t="str">
        <f>'Standard + Standard klein'!M24</f>
        <v/>
      </c>
      <c r="N24" s="183" t="str">
        <f>'Standard + Standard klein'!N24</f>
        <v/>
      </c>
      <c r="O24" s="183" t="str">
        <f>'Standard + Standard klein'!O24</f>
        <v/>
      </c>
      <c r="P24" s="182" t="str">
        <f>'Standard + Standard klein'!P24</f>
        <v/>
      </c>
      <c r="Q24" s="182" t="str">
        <f>'Standard + Standard klein'!Q24</f>
        <v>gezogen RK 61/86/1</v>
      </c>
      <c r="R24" s="184" t="str">
        <f>'Standard + Standard klein'!R24</f>
        <v/>
      </c>
    </row>
    <row r="25" spans="1:20" x14ac:dyDescent="0.25">
      <c r="A25" s="610"/>
      <c r="B25" s="182" t="str">
        <f>'Standard + Standard klein'!B25</f>
        <v>BRK</v>
      </c>
      <c r="C25" s="182" t="str">
        <f>'Standard + Standard klein'!C25</f>
        <v>BRK</v>
      </c>
      <c r="D25" s="182" t="str">
        <f>'Standard + Standard klein'!D25</f>
        <v>KRAD</v>
      </c>
      <c r="E25" s="182" t="str">
        <f>'Standard + Standard klein'!E25</f>
        <v/>
      </c>
      <c r="F25" s="182" t="str">
        <f>'Standard + Standard klein'!F25</f>
        <v>Rotkreuz Deggendorf 17/2</v>
      </c>
      <c r="G25" s="183">
        <f>'Standard + Standard klein'!G25</f>
        <v>0</v>
      </c>
      <c r="H25" s="183" t="str">
        <f>'Standard + Standard klein'!H25</f>
        <v>/</v>
      </c>
      <c r="I25" s="183">
        <f>'Standard + Standard klein'!I25</f>
        <v>0</v>
      </c>
      <c r="J25" s="183" t="str">
        <f>'Standard + Standard klein'!J25</f>
        <v>/</v>
      </c>
      <c r="K25" s="183">
        <f>'Standard + Standard klein'!K25</f>
        <v>0</v>
      </c>
      <c r="L25" s="183" t="str">
        <f>'Standard + Standard klein'!L25</f>
        <v>/</v>
      </c>
      <c r="M25" s="183">
        <f>'Standard + Standard klein'!M25</f>
        <v>1</v>
      </c>
      <c r="N25" s="183" t="str">
        <f>'Standard + Standard klein'!N25</f>
        <v>/</v>
      </c>
      <c r="O25" s="183">
        <f>'Standard + Standard klein'!O25</f>
        <v>1</v>
      </c>
      <c r="P25" s="182" t="str">
        <f>'Standard + Standard klein'!P25</f>
        <v/>
      </c>
      <c r="Q25" s="182" t="str">
        <f>'Standard + Standard klein'!Q25</f>
        <v/>
      </c>
      <c r="R25" s="184" t="str">
        <f>'Standard + Standard klein'!R25</f>
        <v/>
      </c>
    </row>
    <row r="26" spans="1:20" ht="15.75" thickBot="1" x14ac:dyDescent="0.3">
      <c r="A26" s="610"/>
      <c r="B26" s="185" t="str">
        <f>'Standard + Standard klein'!B26</f>
        <v>BRK</v>
      </c>
      <c r="C26" s="185" t="str">
        <f>'Standard + Standard klein'!C26</f>
        <v>BRK</v>
      </c>
      <c r="D26" s="185" t="str">
        <f>'Standard + Standard klein'!D26</f>
        <v>Kombi</v>
      </c>
      <c r="E26" s="185" t="str">
        <f>'Standard + Standard klein'!E26</f>
        <v>DEG-8012</v>
      </c>
      <c r="F26" s="185" t="str">
        <f>'Standard + Standard klein'!F26</f>
        <v>Rotkreuz Deggendorf 61/80/1</v>
      </c>
      <c r="G26" s="186">
        <f>'Standard + Standard klein'!G26</f>
        <v>0</v>
      </c>
      <c r="H26" s="186" t="str">
        <f>'Standard + Standard klein'!H26</f>
        <v>/</v>
      </c>
      <c r="I26" s="186">
        <f>'Standard + Standard klein'!I26</f>
        <v>1</v>
      </c>
      <c r="J26" s="186" t="str">
        <f>'Standard + Standard klein'!J26</f>
        <v>/</v>
      </c>
      <c r="K26" s="186">
        <f>'Standard + Standard klein'!K26</f>
        <v>0</v>
      </c>
      <c r="L26" s="186" t="str">
        <f>'Standard + Standard klein'!L26</f>
        <v>/</v>
      </c>
      <c r="M26" s="186">
        <f>'Standard + Standard klein'!M26</f>
        <v>4</v>
      </c>
      <c r="N26" s="186" t="str">
        <f>'Standard + Standard klein'!N26</f>
        <v>/</v>
      </c>
      <c r="O26" s="186">
        <f>'Standard + Standard klein'!O26</f>
        <v>5</v>
      </c>
      <c r="P26" s="185" t="str">
        <f>'Standard + Standard klein'!P26</f>
        <v>Straße</v>
      </c>
      <c r="Q26" s="185" t="str">
        <f>'Standard + Standard klein'!Q26</f>
        <v/>
      </c>
      <c r="R26" s="187" t="str">
        <f>'Standard + Standard klein'!R26</f>
        <v/>
      </c>
    </row>
    <row r="27" spans="1:20" x14ac:dyDescent="0.25">
      <c r="A27" s="188"/>
      <c r="B27" s="146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146" t="str">
        <f>'Standard + Standard klein'!Q27</f>
        <v>Das Zugfzg. wird lageabhängig von Seiten THW zugewiesen</v>
      </c>
      <c r="R27" s="164"/>
    </row>
    <row r="28" spans="1:20" ht="15.75" thickBot="1" x14ac:dyDescent="0.3">
      <c r="A28" s="189"/>
      <c r="B28" s="150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20" ht="15.75" thickBot="1" x14ac:dyDescent="0.3">
      <c r="A29" s="190" t="str">
        <f>'Standard + Standard klein'!A29</f>
        <v>Sanitätsdienst</v>
      </c>
      <c r="B29" s="191" t="str">
        <f>'Standard + Standard klein'!B29</f>
        <v>MHD</v>
      </c>
      <c r="C29" s="192" t="str">
        <f>'Standard + Standard klein'!C29</f>
        <v>MHD</v>
      </c>
      <c r="D29" s="192" t="str">
        <f>'Standard + Standard klein'!D29</f>
        <v>RTW</v>
      </c>
      <c r="E29" s="192" t="str">
        <f>'Standard + Standard klein'!E29</f>
        <v/>
      </c>
      <c r="F29" s="192" t="str">
        <f>'Standard + Standard klein'!F29</f>
        <v>Johannes Deggendorf 71/70</v>
      </c>
      <c r="G29" s="193">
        <f>'Standard + Standard klein'!G29</f>
        <v>0</v>
      </c>
      <c r="H29" s="193" t="str">
        <f>'Standard + Standard klein'!H29</f>
        <v>/</v>
      </c>
      <c r="I29" s="193">
        <f>'Standard + Standard klein'!I29</f>
        <v>0</v>
      </c>
      <c r="J29" s="193" t="str">
        <f>'Standard + Standard klein'!J29</f>
        <v>/</v>
      </c>
      <c r="K29" s="193">
        <f>'Standard + Standard klein'!K29</f>
        <v>0</v>
      </c>
      <c r="L29" s="193" t="str">
        <f>'Standard + Standard klein'!L29</f>
        <v>/</v>
      </c>
      <c r="M29" s="193">
        <f>'Standard + Standard klein'!M29</f>
        <v>2</v>
      </c>
      <c r="N29" s="193" t="str">
        <f>'Standard + Standard klein'!N29</f>
        <v>/</v>
      </c>
      <c r="O29" s="193">
        <f>'Standard + Standard klein'!O29</f>
        <v>2</v>
      </c>
      <c r="P29" s="192" t="str">
        <f>'Standard + Standard klein'!P29</f>
        <v>Straße</v>
      </c>
      <c r="Q29" s="192" t="str">
        <f>'Standard + Standard klein'!Q29</f>
        <v/>
      </c>
      <c r="R29" s="194" t="str">
        <f>'Standard + Standard klein'!R29</f>
        <v/>
      </c>
      <c r="S29" s="36"/>
    </row>
    <row r="30" spans="1:20" ht="15.75" thickBot="1" x14ac:dyDescent="0.3">
      <c r="A30" s="13"/>
      <c r="B30" s="14"/>
      <c r="C30" s="14"/>
      <c r="D30" s="14"/>
      <c r="E30" s="14"/>
      <c r="F30" s="14"/>
      <c r="G30" s="37">
        <f>SUM(G23:G29)</f>
        <v>0</v>
      </c>
      <c r="H30" s="38" t="s">
        <v>74</v>
      </c>
      <c r="I30" s="38">
        <f>SUM(I23:I29)</f>
        <v>1</v>
      </c>
      <c r="J30" s="38" t="s">
        <v>74</v>
      </c>
      <c r="K30" s="38">
        <f>SUM(K23:K29)</f>
        <v>2</v>
      </c>
      <c r="L30" s="38" t="s">
        <v>74</v>
      </c>
      <c r="M30" s="38">
        <f>SUM(M23:M29)</f>
        <v>10</v>
      </c>
      <c r="N30" s="38" t="s">
        <v>74</v>
      </c>
      <c r="O30" s="39">
        <f>SUM(O23:O29)</f>
        <v>13</v>
      </c>
      <c r="P30" s="14"/>
      <c r="Q30" s="15"/>
      <c r="R30" s="15"/>
    </row>
    <row r="31" spans="1:20" x14ac:dyDescent="0.25">
      <c r="A31" s="13"/>
      <c r="B31" s="14"/>
      <c r="C31" s="14"/>
      <c r="D31" s="14"/>
      <c r="E31" s="14"/>
      <c r="F31" s="14"/>
      <c r="G31" s="64"/>
      <c r="H31" s="64"/>
      <c r="I31" s="64"/>
      <c r="J31" s="64"/>
      <c r="K31" s="64"/>
      <c r="L31" s="64"/>
      <c r="M31" s="64"/>
      <c r="N31" s="64"/>
      <c r="O31" s="32"/>
      <c r="P31" s="14"/>
      <c r="Q31" s="15"/>
      <c r="R31" s="15"/>
    </row>
    <row r="32" spans="1:20" x14ac:dyDescent="0.25">
      <c r="A32" s="13"/>
      <c r="B32" s="14"/>
      <c r="C32" s="14"/>
      <c r="D32" s="14"/>
      <c r="E32" s="14"/>
      <c r="F32" s="14"/>
      <c r="G32" s="64"/>
      <c r="H32" s="64"/>
      <c r="I32" s="64"/>
      <c r="J32" s="64"/>
      <c r="K32" s="64"/>
      <c r="L32" s="64"/>
      <c r="M32" s="64"/>
      <c r="N32" s="64"/>
      <c r="O32" s="32"/>
      <c r="P32" s="14"/>
      <c r="Q32" s="15"/>
      <c r="R32" s="15"/>
    </row>
    <row r="33" spans="1:18" s="33" customFormat="1" x14ac:dyDescent="0.25">
      <c r="A33" s="132" t="s">
        <v>267</v>
      </c>
      <c r="B33" s="154"/>
      <c r="C33" s="154"/>
      <c r="D33" s="154"/>
      <c r="E33" s="154"/>
      <c r="F33" s="154"/>
      <c r="G33" s="167"/>
      <c r="H33" s="167"/>
      <c r="I33" s="167"/>
      <c r="J33" s="167"/>
      <c r="K33" s="167"/>
      <c r="L33" s="167"/>
      <c r="M33" s="167"/>
      <c r="N33" s="64"/>
      <c r="O33" s="32"/>
      <c r="P33" s="14"/>
      <c r="Q33" s="15"/>
      <c r="R33" s="15"/>
    </row>
    <row r="34" spans="1:18" ht="13.5" customHeight="1" thickBot="1" x14ac:dyDescent="0.3">
      <c r="A34" s="132" t="s">
        <v>216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8" hidden="1" x14ac:dyDescent="0.25">
      <c r="B35" s="59"/>
      <c r="C35" s="59"/>
      <c r="D35" s="59"/>
      <c r="E35" s="59"/>
    </row>
    <row r="36" spans="1:18" ht="15.75" thickBot="1" x14ac:dyDescent="0.3">
      <c r="A36" s="641" t="s">
        <v>369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3"/>
    </row>
    <row r="37" spans="1:18" ht="26.25" thickBot="1" x14ac:dyDescent="0.3">
      <c r="A37" s="7" t="s">
        <v>0</v>
      </c>
      <c r="B37" s="311" t="s">
        <v>1</v>
      </c>
      <c r="C37" s="311" t="s">
        <v>2</v>
      </c>
      <c r="D37" s="311" t="s">
        <v>3</v>
      </c>
      <c r="E37" s="311" t="s">
        <v>76</v>
      </c>
      <c r="F37" s="311" t="s">
        <v>4</v>
      </c>
      <c r="G37" s="622" t="s">
        <v>5</v>
      </c>
      <c r="H37" s="622"/>
      <c r="I37" s="622"/>
      <c r="J37" s="622"/>
      <c r="K37" s="622"/>
      <c r="L37" s="622"/>
      <c r="M37" s="622"/>
      <c r="N37" s="622"/>
      <c r="O37" s="622"/>
      <c r="P37" s="311" t="s">
        <v>77</v>
      </c>
      <c r="Q37" s="311" t="s">
        <v>84</v>
      </c>
      <c r="R37" s="9" t="s">
        <v>85</v>
      </c>
    </row>
    <row r="38" spans="1:18" x14ac:dyDescent="0.25">
      <c r="A38" s="612" t="s">
        <v>8</v>
      </c>
      <c r="B38" s="69" t="s">
        <v>60</v>
      </c>
      <c r="C38" s="69" t="s">
        <v>60</v>
      </c>
      <c r="D38" s="69" t="s">
        <v>127</v>
      </c>
      <c r="E38" s="69"/>
      <c r="F38" s="69" t="s">
        <v>268</v>
      </c>
      <c r="G38" s="70">
        <v>0</v>
      </c>
      <c r="H38" s="70" t="s">
        <v>74</v>
      </c>
      <c r="I38" s="70">
        <v>1</v>
      </c>
      <c r="J38" s="70" t="s">
        <v>74</v>
      </c>
      <c r="K38" s="70">
        <v>0</v>
      </c>
      <c r="L38" s="70" t="s">
        <v>74</v>
      </c>
      <c r="M38" s="70">
        <v>5</v>
      </c>
      <c r="N38" s="70" t="s">
        <v>74</v>
      </c>
      <c r="O38" s="71">
        <f t="shared" ref="O38:O45" si="0">G38+I38+K38+M38</f>
        <v>6</v>
      </c>
      <c r="P38" s="69" t="s">
        <v>13</v>
      </c>
      <c r="Q38" s="476"/>
      <c r="R38" s="477" t="s">
        <v>94</v>
      </c>
    </row>
    <row r="39" spans="1:18" x14ac:dyDescent="0.25">
      <c r="A39" s="613"/>
      <c r="B39" s="72" t="s">
        <v>210</v>
      </c>
      <c r="C39" s="72" t="s">
        <v>125</v>
      </c>
      <c r="D39" s="72" t="s">
        <v>162</v>
      </c>
      <c r="E39" s="72"/>
      <c r="F39" s="72" t="s">
        <v>269</v>
      </c>
      <c r="G39" s="73">
        <v>0</v>
      </c>
      <c r="H39" s="73" t="s">
        <v>74</v>
      </c>
      <c r="I39" s="73">
        <v>0</v>
      </c>
      <c r="J39" s="73" t="s">
        <v>74</v>
      </c>
      <c r="K39" s="73">
        <v>1</v>
      </c>
      <c r="L39" s="73" t="s">
        <v>74</v>
      </c>
      <c r="M39" s="73">
        <v>3</v>
      </c>
      <c r="N39" s="73" t="s">
        <v>74</v>
      </c>
      <c r="O39" s="74">
        <f t="shared" si="0"/>
        <v>4</v>
      </c>
      <c r="P39" s="75" t="s">
        <v>13</v>
      </c>
      <c r="Q39" s="287" t="s">
        <v>163</v>
      </c>
      <c r="R39" s="286"/>
    </row>
    <row r="40" spans="1:18" ht="26.25" customHeight="1" x14ac:dyDescent="0.25">
      <c r="A40" s="613"/>
      <c r="B40" s="75" t="s">
        <v>10</v>
      </c>
      <c r="C40" s="75" t="s">
        <v>72</v>
      </c>
      <c r="D40" s="75" t="s">
        <v>123</v>
      </c>
      <c r="E40" s="75"/>
      <c r="F40" s="75" t="s">
        <v>73</v>
      </c>
      <c r="G40" s="73">
        <v>0</v>
      </c>
      <c r="H40" s="73" t="s">
        <v>74</v>
      </c>
      <c r="I40" s="73">
        <v>0</v>
      </c>
      <c r="J40" s="73" t="s">
        <v>74</v>
      </c>
      <c r="K40" s="73">
        <v>1</v>
      </c>
      <c r="L40" s="73" t="s">
        <v>74</v>
      </c>
      <c r="M40" s="73">
        <v>4</v>
      </c>
      <c r="N40" s="73" t="s">
        <v>74</v>
      </c>
      <c r="O40" s="74">
        <f t="shared" si="0"/>
        <v>5</v>
      </c>
      <c r="P40" s="75" t="s">
        <v>21</v>
      </c>
      <c r="Q40" s="645" t="s">
        <v>176</v>
      </c>
      <c r="R40" s="646"/>
    </row>
    <row r="41" spans="1:18" ht="15.75" thickBot="1" x14ac:dyDescent="0.3">
      <c r="A41" s="614"/>
      <c r="B41" s="76" t="s">
        <v>206</v>
      </c>
      <c r="C41" s="76" t="s">
        <v>206</v>
      </c>
      <c r="D41" s="76" t="s">
        <v>123</v>
      </c>
      <c r="E41" s="76"/>
      <c r="F41" s="76" t="s">
        <v>169</v>
      </c>
      <c r="G41" s="77">
        <v>0</v>
      </c>
      <c r="H41" s="77" t="s">
        <v>74</v>
      </c>
      <c r="I41" s="77">
        <v>0</v>
      </c>
      <c r="J41" s="77" t="s">
        <v>74</v>
      </c>
      <c r="K41" s="77">
        <v>1</v>
      </c>
      <c r="L41" s="77" t="s">
        <v>74</v>
      </c>
      <c r="M41" s="77">
        <v>4</v>
      </c>
      <c r="N41" s="77" t="s">
        <v>74</v>
      </c>
      <c r="O41" s="78">
        <f t="shared" si="0"/>
        <v>5</v>
      </c>
      <c r="P41" s="76" t="s">
        <v>13</v>
      </c>
      <c r="Q41" s="478" t="s">
        <v>170</v>
      </c>
      <c r="R41" s="299"/>
    </row>
    <row r="42" spans="1:18" x14ac:dyDescent="0.25">
      <c r="A42" s="612" t="s">
        <v>9</v>
      </c>
      <c r="B42" s="79" t="s">
        <v>10</v>
      </c>
      <c r="C42" s="79" t="s">
        <v>62</v>
      </c>
      <c r="D42" s="79" t="s">
        <v>63</v>
      </c>
      <c r="E42" s="79"/>
      <c r="F42" s="79" t="s">
        <v>253</v>
      </c>
      <c r="G42" s="80">
        <v>0</v>
      </c>
      <c r="H42" s="80" t="s">
        <v>74</v>
      </c>
      <c r="I42" s="80">
        <v>1</v>
      </c>
      <c r="J42" s="80" t="s">
        <v>74</v>
      </c>
      <c r="K42" s="80">
        <v>0</v>
      </c>
      <c r="L42" s="80" t="s">
        <v>74</v>
      </c>
      <c r="M42" s="80">
        <v>5</v>
      </c>
      <c r="N42" s="80" t="s">
        <v>74</v>
      </c>
      <c r="O42" s="81">
        <f t="shared" si="0"/>
        <v>6</v>
      </c>
      <c r="P42" s="79" t="s">
        <v>13</v>
      </c>
      <c r="Q42" s="485"/>
      <c r="R42" s="486" t="s">
        <v>94</v>
      </c>
    </row>
    <row r="43" spans="1:18" x14ac:dyDescent="0.25">
      <c r="A43" s="613"/>
      <c r="B43" s="82" t="s">
        <v>201</v>
      </c>
      <c r="C43" s="82" t="s">
        <v>201</v>
      </c>
      <c r="D43" s="82" t="s">
        <v>162</v>
      </c>
      <c r="E43" s="82"/>
      <c r="F43" s="82" t="s">
        <v>250</v>
      </c>
      <c r="G43" s="83">
        <v>0</v>
      </c>
      <c r="H43" s="83" t="s">
        <v>74</v>
      </c>
      <c r="I43" s="83">
        <v>0</v>
      </c>
      <c r="J43" s="83" t="s">
        <v>74</v>
      </c>
      <c r="K43" s="83">
        <v>1</v>
      </c>
      <c r="L43" s="83" t="s">
        <v>74</v>
      </c>
      <c r="M43" s="83">
        <v>3</v>
      </c>
      <c r="N43" s="83" t="s">
        <v>74</v>
      </c>
      <c r="O43" s="84">
        <f t="shared" si="0"/>
        <v>4</v>
      </c>
      <c r="P43" s="82" t="s">
        <v>21</v>
      </c>
      <c r="Q43" s="487" t="s">
        <v>164</v>
      </c>
      <c r="R43" s="488"/>
    </row>
    <row r="44" spans="1:18" x14ac:dyDescent="0.25">
      <c r="A44" s="613"/>
      <c r="B44" s="65" t="s">
        <v>207</v>
      </c>
      <c r="C44" s="65" t="s">
        <v>207</v>
      </c>
      <c r="D44" s="65" t="s">
        <v>123</v>
      </c>
      <c r="E44" s="65"/>
      <c r="F44" s="65" t="s">
        <v>165</v>
      </c>
      <c r="G44" s="66">
        <v>0</v>
      </c>
      <c r="H44" s="66" t="s">
        <v>74</v>
      </c>
      <c r="I44" s="66">
        <v>0</v>
      </c>
      <c r="J44" s="66" t="s">
        <v>74</v>
      </c>
      <c r="K44" s="66">
        <v>1</v>
      </c>
      <c r="L44" s="66" t="s">
        <v>74</v>
      </c>
      <c r="M44" s="66">
        <v>4</v>
      </c>
      <c r="N44" s="66" t="s">
        <v>74</v>
      </c>
      <c r="O44" s="67">
        <f t="shared" si="0"/>
        <v>5</v>
      </c>
      <c r="P44" s="65" t="s">
        <v>21</v>
      </c>
      <c r="Q44" s="489"/>
      <c r="R44" s="490"/>
    </row>
    <row r="45" spans="1:18" ht="15.75" thickBot="1" x14ac:dyDescent="0.3">
      <c r="A45" s="614"/>
      <c r="B45" s="68" t="s">
        <v>205</v>
      </c>
      <c r="C45" s="68" t="s">
        <v>208</v>
      </c>
      <c r="D45" s="68" t="s">
        <v>123</v>
      </c>
      <c r="E45" s="68"/>
      <c r="F45" s="68" t="s">
        <v>171</v>
      </c>
      <c r="G45" s="85">
        <v>0</v>
      </c>
      <c r="H45" s="85" t="s">
        <v>74</v>
      </c>
      <c r="I45" s="85">
        <v>0</v>
      </c>
      <c r="J45" s="85" t="s">
        <v>74</v>
      </c>
      <c r="K45" s="85">
        <v>1</v>
      </c>
      <c r="L45" s="85" t="s">
        <v>74</v>
      </c>
      <c r="M45" s="85">
        <v>4</v>
      </c>
      <c r="N45" s="85" t="s">
        <v>74</v>
      </c>
      <c r="O45" s="86">
        <f t="shared" si="0"/>
        <v>5</v>
      </c>
      <c r="P45" s="68" t="s">
        <v>21</v>
      </c>
      <c r="Q45" s="491"/>
      <c r="R45" s="492"/>
    </row>
    <row r="46" spans="1:18" ht="15.75" thickBot="1" x14ac:dyDescent="0.3">
      <c r="A46" s="26"/>
      <c r="B46" s="27"/>
      <c r="C46" s="27"/>
      <c r="D46" s="27"/>
      <c r="E46" s="27"/>
      <c r="F46" s="27"/>
      <c r="G46" s="23">
        <f>SUM(G38:G45)</f>
        <v>0</v>
      </c>
      <c r="H46" s="24" t="s">
        <v>74</v>
      </c>
      <c r="I46" s="24">
        <f>SUM(I38:I45)</f>
        <v>2</v>
      </c>
      <c r="J46" s="24" t="s">
        <v>74</v>
      </c>
      <c r="K46" s="24">
        <f>SUM(K38:K45)</f>
        <v>6</v>
      </c>
      <c r="L46" s="24" t="s">
        <v>74</v>
      </c>
      <c r="M46" s="24">
        <f>SUM(M38:M45)</f>
        <v>32</v>
      </c>
      <c r="N46" s="24" t="s">
        <v>74</v>
      </c>
      <c r="O46" s="25">
        <f>SUM(O38:O45)</f>
        <v>40</v>
      </c>
      <c r="P46" s="27"/>
      <c r="Q46" s="28"/>
      <c r="R46" s="28"/>
    </row>
    <row r="47" spans="1:18" ht="15.75" thickBot="1" x14ac:dyDescent="0.3">
      <c r="A47" s="13"/>
      <c r="B47" s="14"/>
      <c r="C47" s="14"/>
      <c r="D47" s="14"/>
      <c r="E47" s="14"/>
      <c r="F47" s="14"/>
      <c r="G47" s="118"/>
      <c r="H47" s="118"/>
      <c r="I47" s="118"/>
      <c r="J47" s="118"/>
      <c r="K47" s="118"/>
      <c r="L47" s="118"/>
      <c r="M47" s="118"/>
      <c r="N47" s="118"/>
      <c r="O47" s="32"/>
      <c r="P47" s="14"/>
      <c r="Q47" s="15"/>
      <c r="R47" s="15"/>
    </row>
    <row r="48" spans="1:18" ht="15.75" thickBot="1" x14ac:dyDescent="0.3">
      <c r="A48" s="641" t="s">
        <v>370</v>
      </c>
      <c r="B48" s="642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3"/>
    </row>
    <row r="49" spans="1:18" ht="28.15" customHeight="1" thickBot="1" x14ac:dyDescent="0.3">
      <c r="A49" s="7" t="s">
        <v>0</v>
      </c>
      <c r="B49" s="311" t="s">
        <v>1</v>
      </c>
      <c r="C49" s="311" t="s">
        <v>2</v>
      </c>
      <c r="D49" s="311" t="s">
        <v>3</v>
      </c>
      <c r="E49" s="311" t="s">
        <v>76</v>
      </c>
      <c r="F49" s="311" t="s">
        <v>4</v>
      </c>
      <c r="G49" s="622" t="s">
        <v>5</v>
      </c>
      <c r="H49" s="622"/>
      <c r="I49" s="622"/>
      <c r="J49" s="622"/>
      <c r="K49" s="622"/>
      <c r="L49" s="622"/>
      <c r="M49" s="622"/>
      <c r="N49" s="622"/>
      <c r="O49" s="622"/>
      <c r="P49" s="311" t="s">
        <v>77</v>
      </c>
      <c r="Q49" s="311" t="s">
        <v>84</v>
      </c>
      <c r="R49" s="9" t="s">
        <v>85</v>
      </c>
    </row>
    <row r="50" spans="1:18" x14ac:dyDescent="0.25">
      <c r="A50" s="612" t="s">
        <v>82</v>
      </c>
      <c r="B50" s="96" t="s">
        <v>65</v>
      </c>
      <c r="C50" s="96" t="s">
        <v>209</v>
      </c>
      <c r="D50" s="96" t="s">
        <v>160</v>
      </c>
      <c r="E50" s="96"/>
      <c r="F50" s="96" t="s">
        <v>270</v>
      </c>
      <c r="G50" s="97">
        <v>0</v>
      </c>
      <c r="H50" s="97" t="s">
        <v>74</v>
      </c>
      <c r="I50" s="97">
        <v>0</v>
      </c>
      <c r="J50" s="97" t="s">
        <v>74</v>
      </c>
      <c r="K50" s="97">
        <v>1</v>
      </c>
      <c r="L50" s="97" t="s">
        <v>74</v>
      </c>
      <c r="M50" s="97">
        <v>5</v>
      </c>
      <c r="N50" s="97" t="s">
        <v>74</v>
      </c>
      <c r="O50" s="98">
        <f>G50+I50+K50+M50</f>
        <v>6</v>
      </c>
      <c r="P50" s="96" t="s">
        <v>21</v>
      </c>
      <c r="Q50" s="493"/>
      <c r="R50" s="494"/>
    </row>
    <row r="51" spans="1:18" x14ac:dyDescent="0.25">
      <c r="A51" s="613"/>
      <c r="B51" s="99" t="s">
        <v>10</v>
      </c>
      <c r="C51" s="99" t="s">
        <v>10</v>
      </c>
      <c r="D51" s="99" t="s">
        <v>70</v>
      </c>
      <c r="E51" s="99"/>
      <c r="F51" s="99" t="s">
        <v>199</v>
      </c>
      <c r="G51" s="100">
        <v>0</v>
      </c>
      <c r="H51" s="100" t="s">
        <v>74</v>
      </c>
      <c r="I51" s="100">
        <v>1</v>
      </c>
      <c r="J51" s="100" t="s">
        <v>74</v>
      </c>
      <c r="K51" s="100">
        <v>0</v>
      </c>
      <c r="L51" s="100" t="s">
        <v>74</v>
      </c>
      <c r="M51" s="100">
        <v>4</v>
      </c>
      <c r="N51" s="100" t="s">
        <v>74</v>
      </c>
      <c r="O51" s="101">
        <f>G51+I51+K51+M51</f>
        <v>5</v>
      </c>
      <c r="P51" s="99" t="s">
        <v>13</v>
      </c>
      <c r="Q51" s="495" t="s">
        <v>164</v>
      </c>
      <c r="R51" s="496" t="s">
        <v>94</v>
      </c>
    </row>
    <row r="52" spans="1:18" ht="22.5" customHeight="1" x14ac:dyDescent="0.25">
      <c r="A52" s="613"/>
      <c r="B52" s="102" t="s">
        <v>32</v>
      </c>
      <c r="C52" s="102" t="s">
        <v>211</v>
      </c>
      <c r="D52" s="99" t="s">
        <v>130</v>
      </c>
      <c r="E52" s="99"/>
      <c r="F52" s="99" t="s">
        <v>295</v>
      </c>
      <c r="G52" s="100">
        <v>0</v>
      </c>
      <c r="H52" s="100" t="s">
        <v>74</v>
      </c>
      <c r="I52" s="100">
        <v>0</v>
      </c>
      <c r="J52" s="100" t="s">
        <v>74</v>
      </c>
      <c r="K52" s="100">
        <v>1</v>
      </c>
      <c r="L52" s="100" t="s">
        <v>74</v>
      </c>
      <c r="M52" s="100">
        <v>4</v>
      </c>
      <c r="N52" s="100" t="s">
        <v>74</v>
      </c>
      <c r="O52" s="101">
        <f>G52+I52+K52+M52</f>
        <v>5</v>
      </c>
      <c r="P52" s="99" t="s">
        <v>21</v>
      </c>
      <c r="Q52" s="495"/>
      <c r="R52" s="496"/>
    </row>
    <row r="53" spans="1:18" ht="15.75" thickBot="1" x14ac:dyDescent="0.3">
      <c r="A53" s="614"/>
      <c r="B53" s="103" t="s">
        <v>210</v>
      </c>
      <c r="C53" s="103" t="s">
        <v>210</v>
      </c>
      <c r="D53" s="103" t="s">
        <v>123</v>
      </c>
      <c r="E53" s="103"/>
      <c r="F53" s="103" t="s">
        <v>173</v>
      </c>
      <c r="G53" s="104">
        <v>0</v>
      </c>
      <c r="H53" s="104" t="s">
        <v>74</v>
      </c>
      <c r="I53" s="104">
        <v>0</v>
      </c>
      <c r="J53" s="104" t="s">
        <v>74</v>
      </c>
      <c r="K53" s="104">
        <v>1</v>
      </c>
      <c r="L53" s="104" t="s">
        <v>74</v>
      </c>
      <c r="M53" s="104">
        <v>4</v>
      </c>
      <c r="N53" s="104" t="s">
        <v>74</v>
      </c>
      <c r="O53" s="105">
        <f>G53+I53+K53+M53</f>
        <v>5</v>
      </c>
      <c r="P53" s="103" t="s">
        <v>13</v>
      </c>
      <c r="Q53" s="497" t="s">
        <v>174</v>
      </c>
      <c r="R53" s="498"/>
    </row>
    <row r="54" spans="1:18" x14ac:dyDescent="0.25">
      <c r="A54" s="612" t="s">
        <v>83</v>
      </c>
      <c r="B54" s="51" t="s">
        <v>122</v>
      </c>
      <c r="C54" s="51" t="s">
        <v>122</v>
      </c>
      <c r="D54" s="51" t="s">
        <v>127</v>
      </c>
      <c r="E54" s="51"/>
      <c r="F54" s="51" t="s">
        <v>161</v>
      </c>
      <c r="G54" s="52">
        <v>0</v>
      </c>
      <c r="H54" s="52" t="s">
        <v>74</v>
      </c>
      <c r="I54" s="52">
        <v>1</v>
      </c>
      <c r="J54" s="52" t="s">
        <v>74</v>
      </c>
      <c r="K54" s="52">
        <v>0</v>
      </c>
      <c r="L54" s="52" t="s">
        <v>74</v>
      </c>
      <c r="M54" s="52">
        <v>5</v>
      </c>
      <c r="N54" s="52" t="s">
        <v>74</v>
      </c>
      <c r="O54" s="53">
        <f>M54+K54+I54+G54</f>
        <v>6</v>
      </c>
      <c r="P54" s="51" t="s">
        <v>21</v>
      </c>
      <c r="Q54" s="479" t="s">
        <v>95</v>
      </c>
      <c r="R54" s="480" t="s">
        <v>94</v>
      </c>
    </row>
    <row r="55" spans="1:18" x14ac:dyDescent="0.25">
      <c r="A55" s="613"/>
      <c r="B55" s="47" t="s">
        <v>19</v>
      </c>
      <c r="C55" s="47" t="s">
        <v>19</v>
      </c>
      <c r="D55" s="47" t="s">
        <v>35</v>
      </c>
      <c r="E55" s="47"/>
      <c r="F55" s="47" t="s">
        <v>252</v>
      </c>
      <c r="G55" s="48">
        <v>0</v>
      </c>
      <c r="H55" s="48" t="s">
        <v>74</v>
      </c>
      <c r="I55" s="48">
        <v>0</v>
      </c>
      <c r="J55" s="48" t="s">
        <v>74</v>
      </c>
      <c r="K55" s="48">
        <v>1</v>
      </c>
      <c r="L55" s="48" t="s">
        <v>74</v>
      </c>
      <c r="M55" s="48">
        <v>4</v>
      </c>
      <c r="N55" s="48" t="s">
        <v>74</v>
      </c>
      <c r="O55" s="49">
        <f>M55+K55+I55+G55</f>
        <v>5</v>
      </c>
      <c r="P55" s="47" t="s">
        <v>21</v>
      </c>
      <c r="Q55" s="499" t="s">
        <v>172</v>
      </c>
      <c r="R55" s="500"/>
    </row>
    <row r="56" spans="1:18" x14ac:dyDescent="0.25">
      <c r="A56" s="613"/>
      <c r="B56" s="47" t="s">
        <v>19</v>
      </c>
      <c r="C56" s="47" t="s">
        <v>19</v>
      </c>
      <c r="D56" s="47" t="s">
        <v>109</v>
      </c>
      <c r="E56" s="47"/>
      <c r="F56" s="47"/>
      <c r="G56" s="48"/>
      <c r="H56" s="48"/>
      <c r="I56" s="48"/>
      <c r="J56" s="48"/>
      <c r="K56" s="48"/>
      <c r="L56" s="48"/>
      <c r="M56" s="48"/>
      <c r="N56" s="48"/>
      <c r="O56" s="49"/>
      <c r="P56" s="47"/>
      <c r="Q56" s="499"/>
      <c r="R56" s="500"/>
    </row>
    <row r="57" spans="1:18" x14ac:dyDescent="0.25">
      <c r="A57" s="613"/>
      <c r="B57" s="47" t="s">
        <v>45</v>
      </c>
      <c r="C57" s="47" t="s">
        <v>202</v>
      </c>
      <c r="D57" s="47" t="s">
        <v>123</v>
      </c>
      <c r="E57" s="47"/>
      <c r="F57" s="47" t="s">
        <v>166</v>
      </c>
      <c r="G57" s="48">
        <v>0</v>
      </c>
      <c r="H57" s="48" t="s">
        <v>74</v>
      </c>
      <c r="I57" s="48">
        <v>0</v>
      </c>
      <c r="J57" s="48" t="s">
        <v>74</v>
      </c>
      <c r="K57" s="48">
        <v>1</v>
      </c>
      <c r="L57" s="48" t="s">
        <v>74</v>
      </c>
      <c r="M57" s="48">
        <v>5</v>
      </c>
      <c r="N57" s="48" t="s">
        <v>74</v>
      </c>
      <c r="O57" s="49">
        <f>G57+I57+K57+M57</f>
        <v>6</v>
      </c>
      <c r="P57" s="47" t="s">
        <v>21</v>
      </c>
      <c r="Q57" s="481"/>
      <c r="R57" s="482"/>
    </row>
    <row r="58" spans="1:18" x14ac:dyDescent="0.25">
      <c r="A58" s="613"/>
      <c r="B58" s="56"/>
      <c r="C58" s="56"/>
      <c r="D58" s="56" t="s">
        <v>167</v>
      </c>
      <c r="E58" s="56"/>
      <c r="F58" s="56"/>
      <c r="G58" s="57"/>
      <c r="H58" s="57"/>
      <c r="I58" s="57"/>
      <c r="J58" s="57"/>
      <c r="K58" s="57"/>
      <c r="L58" s="57"/>
      <c r="M58" s="57"/>
      <c r="N58" s="57"/>
      <c r="O58" s="58"/>
      <c r="P58" s="56"/>
      <c r="Q58" s="506" t="s">
        <v>168</v>
      </c>
      <c r="R58" s="507"/>
    </row>
    <row r="59" spans="1:18" ht="15.75" thickBot="1" x14ac:dyDescent="0.3">
      <c r="A59" s="614"/>
      <c r="B59" s="50" t="s">
        <v>212</v>
      </c>
      <c r="C59" s="50" t="s">
        <v>212</v>
      </c>
      <c r="D59" s="50" t="s">
        <v>123</v>
      </c>
      <c r="E59" s="50"/>
      <c r="F59" s="50" t="s">
        <v>175</v>
      </c>
      <c r="G59" s="54">
        <v>0</v>
      </c>
      <c r="H59" s="54" t="s">
        <v>74</v>
      </c>
      <c r="I59" s="54">
        <v>0</v>
      </c>
      <c r="J59" s="54" t="s">
        <v>74</v>
      </c>
      <c r="K59" s="54">
        <v>1</v>
      </c>
      <c r="L59" s="54" t="s">
        <v>74</v>
      </c>
      <c r="M59" s="54">
        <v>5</v>
      </c>
      <c r="N59" s="54" t="s">
        <v>74</v>
      </c>
      <c r="O59" s="55">
        <f>G59+I59+K59+M59</f>
        <v>6</v>
      </c>
      <c r="P59" s="50" t="s">
        <v>13</v>
      </c>
      <c r="Q59" s="483"/>
      <c r="R59" s="484"/>
    </row>
    <row r="60" spans="1:18" ht="15.75" thickBot="1" x14ac:dyDescent="0.3">
      <c r="A60" s="1"/>
      <c r="B60" s="1"/>
      <c r="C60" s="1"/>
      <c r="D60" s="1"/>
      <c r="E60" s="1"/>
      <c r="F60" s="1"/>
      <c r="G60" s="212">
        <f>SUM(G50:G59)</f>
        <v>0</v>
      </c>
      <c r="H60" s="43" t="s">
        <v>74</v>
      </c>
      <c r="I60" s="43">
        <f>SUM(I50:I59)</f>
        <v>2</v>
      </c>
      <c r="J60" s="43" t="s">
        <v>74</v>
      </c>
      <c r="K60" s="43">
        <f>SUM(K50:K59)</f>
        <v>6</v>
      </c>
      <c r="L60" s="43" t="s">
        <v>74</v>
      </c>
      <c r="M60" s="43">
        <f>SUM(M50:M59)</f>
        <v>36</v>
      </c>
      <c r="N60" s="43" t="s">
        <v>74</v>
      </c>
      <c r="O60" s="44">
        <f>SUM(O50:O59)</f>
        <v>44</v>
      </c>
      <c r="P60" s="1"/>
      <c r="Q60" s="1"/>
      <c r="R60" s="1"/>
    </row>
    <row r="61" spans="1:18" ht="9.75" customHeight="1" thickBot="1" x14ac:dyDescent="0.3">
      <c r="A61" s="13"/>
      <c r="B61" s="14"/>
      <c r="C61" s="14"/>
      <c r="D61" s="14"/>
      <c r="E61" s="14"/>
      <c r="F61" s="14"/>
      <c r="G61" s="118"/>
      <c r="H61" s="118"/>
      <c r="I61" s="118"/>
      <c r="J61" s="118"/>
      <c r="K61" s="118"/>
      <c r="L61" s="118"/>
      <c r="M61" s="118"/>
      <c r="N61" s="118"/>
      <c r="O61" s="32"/>
      <c r="P61" s="14"/>
      <c r="Q61" s="15"/>
      <c r="R61" s="15"/>
    </row>
    <row r="62" spans="1:18" ht="15.75" thickBot="1" x14ac:dyDescent="0.3">
      <c r="A62" s="13"/>
      <c r="B62" s="14"/>
      <c r="C62" s="14"/>
      <c r="D62" s="650" t="s">
        <v>361</v>
      </c>
      <c r="E62" s="651"/>
      <c r="F62" s="652"/>
      <c r="G62" s="327">
        <f>G60+G46+G30+G19</f>
        <v>1</v>
      </c>
      <c r="H62" s="331" t="s">
        <v>74</v>
      </c>
      <c r="I62" s="329">
        <f t="shared" ref="I62:O62" si="1">I60+I46+I30+I19</f>
        <v>11</v>
      </c>
      <c r="J62" s="328" t="s">
        <v>74</v>
      </c>
      <c r="K62" s="329">
        <f t="shared" si="1"/>
        <v>17</v>
      </c>
      <c r="L62" s="328" t="s">
        <v>74</v>
      </c>
      <c r="M62" s="329">
        <f t="shared" si="1"/>
        <v>98</v>
      </c>
      <c r="N62" s="328" t="s">
        <v>74</v>
      </c>
      <c r="O62" s="330">
        <f t="shared" si="1"/>
        <v>127</v>
      </c>
      <c r="P62" s="14"/>
      <c r="Q62" s="15"/>
      <c r="R62" s="15"/>
    </row>
    <row r="63" spans="1:18" ht="15.75" thickBot="1" x14ac:dyDescent="0.3">
      <c r="A63" s="13"/>
      <c r="B63" s="14"/>
      <c r="C63" s="14"/>
      <c r="D63" s="631" t="s">
        <v>222</v>
      </c>
      <c r="E63" s="632"/>
      <c r="F63" s="633"/>
      <c r="G63" s="324">
        <f>1+COUNTIF(G50:G59,0)+COUNTIF(G38:G45,0)+COUNTIF(G23:G29,0)+COUNTIF(G8:G18,0)</f>
        <v>32</v>
      </c>
      <c r="H63" s="632" t="s">
        <v>224</v>
      </c>
      <c r="I63" s="632"/>
      <c r="J63" s="632"/>
      <c r="K63" s="632"/>
      <c r="L63" s="632"/>
      <c r="M63" s="632"/>
      <c r="N63" s="632"/>
      <c r="O63" s="633"/>
      <c r="P63" s="14"/>
      <c r="Q63" s="15"/>
      <c r="R63" s="15"/>
    </row>
    <row r="64" spans="1:18" ht="15.75" thickBot="1" x14ac:dyDescent="0.3">
      <c r="A64" s="13"/>
      <c r="B64" s="14"/>
      <c r="C64" s="14"/>
      <c r="D64" s="634" t="s">
        <v>223</v>
      </c>
      <c r="E64" s="635"/>
      <c r="F64" s="636"/>
      <c r="G64" s="325">
        <f>COUNTBLANK(G50:G59)+COUNTBLANK(G38:G45)+COUNTBLANK(G23:G29)+COUNTBLANK(G7:G18)</f>
        <v>5</v>
      </c>
      <c r="H64" s="635" t="s">
        <v>226</v>
      </c>
      <c r="I64" s="635"/>
      <c r="J64" s="635"/>
      <c r="K64" s="635"/>
      <c r="L64" s="635"/>
      <c r="M64" s="635"/>
      <c r="N64" s="635"/>
      <c r="O64" s="636"/>
      <c r="P64" s="14"/>
      <c r="Q64" s="15"/>
      <c r="R64" s="15"/>
    </row>
    <row r="65" spans="1:18" ht="15.75" thickBot="1" x14ac:dyDescent="0.3">
      <c r="A65" s="13"/>
      <c r="B65" s="14"/>
      <c r="C65" s="14"/>
      <c r="D65" s="14"/>
      <c r="E65" s="14"/>
      <c r="F65" s="14"/>
      <c r="G65" s="118"/>
      <c r="H65" s="118"/>
      <c r="I65" s="118"/>
      <c r="J65" s="118"/>
      <c r="K65" s="118"/>
      <c r="L65" s="118"/>
      <c r="M65" s="118"/>
      <c r="N65" s="118"/>
      <c r="O65" s="32"/>
      <c r="P65" s="14"/>
      <c r="Q65" s="15"/>
      <c r="R65" s="15"/>
    </row>
    <row r="66" spans="1:18" ht="15.75" thickBot="1" x14ac:dyDescent="0.3">
      <c r="A66" s="647" t="s">
        <v>371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9"/>
    </row>
    <row r="67" spans="1:18" ht="26.25" thickBot="1" x14ac:dyDescent="0.3">
      <c r="A67" s="7" t="s">
        <v>0</v>
      </c>
      <c r="B67" s="311" t="s">
        <v>1</v>
      </c>
      <c r="C67" s="311" t="s">
        <v>2</v>
      </c>
      <c r="D67" s="311" t="s">
        <v>3</v>
      </c>
      <c r="E67" s="311" t="s">
        <v>76</v>
      </c>
      <c r="F67" s="311" t="s">
        <v>4</v>
      </c>
      <c r="G67" s="622" t="s">
        <v>5</v>
      </c>
      <c r="H67" s="622"/>
      <c r="I67" s="622"/>
      <c r="J67" s="622"/>
      <c r="K67" s="622"/>
      <c r="L67" s="622"/>
      <c r="M67" s="622"/>
      <c r="N67" s="622"/>
      <c r="O67" s="622"/>
      <c r="P67" s="311" t="s">
        <v>77</v>
      </c>
      <c r="Q67" s="311" t="s">
        <v>84</v>
      </c>
      <c r="R67" s="9" t="s">
        <v>85</v>
      </c>
    </row>
    <row r="68" spans="1:18" ht="22.5" x14ac:dyDescent="0.25">
      <c r="A68" s="308"/>
      <c r="B68" s="415" t="s">
        <v>32</v>
      </c>
      <c r="C68" s="415" t="s">
        <v>211</v>
      </c>
      <c r="D68" s="416" t="s">
        <v>130</v>
      </c>
      <c r="E68" s="416"/>
      <c r="F68" s="416" t="s">
        <v>295</v>
      </c>
      <c r="G68" s="417">
        <v>0</v>
      </c>
      <c r="H68" s="417" t="s">
        <v>74</v>
      </c>
      <c r="I68" s="417">
        <v>0</v>
      </c>
      <c r="J68" s="417" t="s">
        <v>74</v>
      </c>
      <c r="K68" s="417">
        <v>1</v>
      </c>
      <c r="L68" s="417" t="s">
        <v>74</v>
      </c>
      <c r="M68" s="417">
        <v>4</v>
      </c>
      <c r="N68" s="417" t="s">
        <v>74</v>
      </c>
      <c r="O68" s="418">
        <f>G68+I68+K68+M68</f>
        <v>5</v>
      </c>
      <c r="P68" s="416" t="s">
        <v>21</v>
      </c>
      <c r="Q68" s="503"/>
      <c r="R68" s="509"/>
    </row>
    <row r="69" spans="1:18" ht="23.25" x14ac:dyDescent="0.25">
      <c r="A69" s="613"/>
      <c r="B69" s="419" t="s">
        <v>19</v>
      </c>
      <c r="C69" s="419" t="s">
        <v>19</v>
      </c>
      <c r="D69" s="419" t="s">
        <v>35</v>
      </c>
      <c r="E69" s="419"/>
      <c r="F69" s="419" t="s">
        <v>252</v>
      </c>
      <c r="G69" s="420">
        <v>0</v>
      </c>
      <c r="H69" s="420" t="s">
        <v>74</v>
      </c>
      <c r="I69" s="420">
        <v>0</v>
      </c>
      <c r="J69" s="420" t="s">
        <v>74</v>
      </c>
      <c r="K69" s="420">
        <v>1</v>
      </c>
      <c r="L69" s="420" t="s">
        <v>74</v>
      </c>
      <c r="M69" s="420">
        <v>4</v>
      </c>
      <c r="N69" s="420" t="s">
        <v>74</v>
      </c>
      <c r="O69" s="421">
        <f>M69+K69+I69+G69</f>
        <v>5</v>
      </c>
      <c r="P69" s="419" t="s">
        <v>21</v>
      </c>
      <c r="Q69" s="504" t="s">
        <v>172</v>
      </c>
      <c r="R69" s="510" t="s">
        <v>94</v>
      </c>
    </row>
    <row r="70" spans="1:18" x14ac:dyDescent="0.25">
      <c r="A70" s="613"/>
      <c r="B70" s="419" t="s">
        <v>19</v>
      </c>
      <c r="C70" s="419" t="s">
        <v>19</v>
      </c>
      <c r="D70" s="419" t="s">
        <v>109</v>
      </c>
      <c r="E70" s="419"/>
      <c r="F70" s="419"/>
      <c r="G70" s="420"/>
      <c r="H70" s="420"/>
      <c r="I70" s="420"/>
      <c r="J70" s="420"/>
      <c r="K70" s="420"/>
      <c r="L70" s="420"/>
      <c r="M70" s="420"/>
      <c r="N70" s="420"/>
      <c r="O70" s="421"/>
      <c r="P70" s="419"/>
      <c r="Q70" s="505"/>
      <c r="R70" s="510"/>
    </row>
    <row r="71" spans="1:18" x14ac:dyDescent="0.25">
      <c r="A71" s="613"/>
      <c r="B71" s="419" t="s">
        <v>45</v>
      </c>
      <c r="C71" s="419" t="s">
        <v>202</v>
      </c>
      <c r="D71" s="419" t="s">
        <v>123</v>
      </c>
      <c r="E71" s="419"/>
      <c r="F71" s="419" t="s">
        <v>166</v>
      </c>
      <c r="G71" s="420">
        <v>0</v>
      </c>
      <c r="H71" s="420" t="s">
        <v>74</v>
      </c>
      <c r="I71" s="420">
        <v>0</v>
      </c>
      <c r="J71" s="420" t="s">
        <v>74</v>
      </c>
      <c r="K71" s="420">
        <v>1</v>
      </c>
      <c r="L71" s="420" t="s">
        <v>74</v>
      </c>
      <c r="M71" s="420">
        <v>5</v>
      </c>
      <c r="N71" s="420" t="s">
        <v>74</v>
      </c>
      <c r="O71" s="421">
        <f>G71+I71+K71+M71</f>
        <v>6</v>
      </c>
      <c r="P71" s="419" t="s">
        <v>21</v>
      </c>
      <c r="Q71" s="503"/>
      <c r="R71" s="508"/>
    </row>
    <row r="72" spans="1:18" ht="15.75" thickBot="1" x14ac:dyDescent="0.3">
      <c r="A72" s="614"/>
      <c r="B72" s="511"/>
      <c r="C72" s="511"/>
      <c r="D72" s="511" t="s">
        <v>167</v>
      </c>
      <c r="E72" s="511"/>
      <c r="F72" s="511"/>
      <c r="G72" s="512"/>
      <c r="H72" s="512"/>
      <c r="I72" s="512"/>
      <c r="J72" s="512"/>
      <c r="K72" s="512"/>
      <c r="L72" s="512"/>
      <c r="M72" s="512"/>
      <c r="N72" s="512"/>
      <c r="O72" s="513"/>
      <c r="P72" s="511"/>
      <c r="Q72" s="514" t="s">
        <v>168</v>
      </c>
      <c r="R72" s="515"/>
    </row>
    <row r="73" spans="1:18" ht="15.75" thickBot="1" x14ac:dyDescent="0.3">
      <c r="A73" s="1"/>
      <c r="B73" s="1"/>
      <c r="C73" s="1"/>
      <c r="D73" s="1"/>
      <c r="E73" s="1"/>
      <c r="F73" s="1"/>
      <c r="G73" s="212">
        <f>SUM(G68:G72)</f>
        <v>0</v>
      </c>
      <c r="H73" s="43" t="s">
        <v>74</v>
      </c>
      <c r="I73" s="43">
        <f>SUM(I68:I72)</f>
        <v>0</v>
      </c>
      <c r="J73" s="43" t="s">
        <v>74</v>
      </c>
      <c r="K73" s="43">
        <f>SUM(K68:K72)</f>
        <v>3</v>
      </c>
      <c r="L73" s="43" t="s">
        <v>74</v>
      </c>
      <c r="M73" s="43">
        <f>SUM(M68:M72)</f>
        <v>13</v>
      </c>
      <c r="N73" s="43" t="s">
        <v>74</v>
      </c>
      <c r="O73" s="44">
        <f>SUM(O68:O72)</f>
        <v>16</v>
      </c>
      <c r="P73" s="1"/>
      <c r="Q73" s="1"/>
      <c r="R73" s="1"/>
    </row>
    <row r="74" spans="1:18" ht="15.75" thickBot="1" x14ac:dyDescent="0.3">
      <c r="A74" s="1"/>
      <c r="B74" s="1"/>
      <c r="C74" s="1"/>
      <c r="D74" s="1"/>
      <c r="E74" s="1"/>
      <c r="F74" s="1"/>
      <c r="G74" s="213"/>
      <c r="H74" s="60"/>
      <c r="I74" s="61"/>
      <c r="J74" s="60"/>
      <c r="K74" s="61"/>
      <c r="L74" s="60"/>
      <c r="M74" s="61"/>
      <c r="N74" s="60"/>
      <c r="O74" s="62"/>
      <c r="P74" s="1"/>
      <c r="Q74" s="1"/>
      <c r="R74" s="1"/>
    </row>
    <row r="75" spans="1:18" ht="15.75" thickBot="1" x14ac:dyDescent="0.3">
      <c r="A75" s="1"/>
      <c r="B75" s="1"/>
      <c r="C75" s="1"/>
      <c r="D75" s="650" t="s">
        <v>372</v>
      </c>
      <c r="E75" s="651"/>
      <c r="F75" s="652"/>
      <c r="G75" s="332">
        <f>G73</f>
        <v>0</v>
      </c>
      <c r="H75" s="331" t="s">
        <v>74</v>
      </c>
      <c r="I75" s="328">
        <f>I73</f>
        <v>0</v>
      </c>
      <c r="J75" s="328" t="s">
        <v>74</v>
      </c>
      <c r="K75" s="328">
        <f>K73</f>
        <v>3</v>
      </c>
      <c r="L75" s="328" t="s">
        <v>74</v>
      </c>
      <c r="M75" s="328">
        <f>M73</f>
        <v>13</v>
      </c>
      <c r="N75" s="328" t="s">
        <v>74</v>
      </c>
      <c r="O75" s="333">
        <f>O73</f>
        <v>16</v>
      </c>
      <c r="P75" s="1"/>
      <c r="Q75" s="637" t="s">
        <v>363</v>
      </c>
      <c r="R75" s="1"/>
    </row>
    <row r="76" spans="1:18" ht="15.75" thickBot="1" x14ac:dyDescent="0.3">
      <c r="A76" s="1"/>
      <c r="B76" s="1"/>
      <c r="C76" s="1"/>
      <c r="D76" s="631" t="s">
        <v>222</v>
      </c>
      <c r="E76" s="632"/>
      <c r="F76" s="633"/>
      <c r="G76" s="324">
        <f>1+COUNTIF(G68:G72,0)</f>
        <v>4</v>
      </c>
      <c r="H76" s="632" t="s">
        <v>224</v>
      </c>
      <c r="I76" s="632"/>
      <c r="J76" s="632"/>
      <c r="K76" s="632"/>
      <c r="L76" s="632"/>
      <c r="M76" s="632"/>
      <c r="N76" s="632"/>
      <c r="O76" s="633"/>
      <c r="P76" s="1"/>
      <c r="Q76" s="637"/>
      <c r="R76" s="1"/>
    </row>
    <row r="77" spans="1:18" ht="15" customHeight="1" thickBot="1" x14ac:dyDescent="0.3">
      <c r="A77" s="1"/>
      <c r="B77" s="1"/>
      <c r="C77" s="1"/>
      <c r="D77" s="634" t="s">
        <v>223</v>
      </c>
      <c r="E77" s="635"/>
      <c r="F77" s="636"/>
      <c r="G77" s="325">
        <f>COUNTBLANK(G68:G72)</f>
        <v>2</v>
      </c>
      <c r="H77" s="635" t="s">
        <v>226</v>
      </c>
      <c r="I77" s="635"/>
      <c r="J77" s="635"/>
      <c r="K77" s="635"/>
      <c r="L77" s="635"/>
      <c r="M77" s="635"/>
      <c r="N77" s="635"/>
      <c r="O77" s="636"/>
      <c r="P77" s="1"/>
      <c r="Q77" s="637"/>
      <c r="R77" s="1"/>
    </row>
    <row r="78" spans="1:18" hidden="1" x14ac:dyDescent="0.25">
      <c r="A78" s="132" t="s">
        <v>291</v>
      </c>
      <c r="B78" s="260"/>
      <c r="C78" s="260"/>
      <c r="D78" s="260"/>
      <c r="E78" s="260"/>
      <c r="F78" s="260"/>
      <c r="G78" s="275"/>
      <c r="H78" s="275"/>
      <c r="I78" s="276"/>
      <c r="J78" s="275"/>
      <c r="K78" s="276"/>
      <c r="L78" s="275"/>
      <c r="M78" s="276"/>
      <c r="N78" s="275"/>
      <c r="O78" s="277"/>
      <c r="P78" s="1"/>
      <c r="Q78" s="1"/>
      <c r="R78" s="1"/>
    </row>
    <row r="79" spans="1:18" ht="7.5" customHeight="1" x14ac:dyDescent="0.25">
      <c r="A79" s="132"/>
      <c r="B79" s="260"/>
      <c r="C79" s="260"/>
      <c r="D79" s="260"/>
      <c r="E79" s="260"/>
      <c r="F79" s="260"/>
      <c r="G79" s="275"/>
      <c r="H79" s="275"/>
      <c r="I79" s="276"/>
      <c r="J79" s="275"/>
      <c r="K79" s="276"/>
      <c r="L79" s="275"/>
      <c r="M79" s="276"/>
      <c r="N79" s="275"/>
      <c r="O79" s="277"/>
      <c r="P79" s="1"/>
      <c r="Q79" s="1"/>
      <c r="R79" s="1"/>
    </row>
    <row r="80" spans="1:18" x14ac:dyDescent="0.25">
      <c r="A80" s="133" t="s">
        <v>288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1:19" x14ac:dyDescent="0.25">
      <c r="A81" s="133" t="s">
        <v>289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pans="1:19" ht="7.5" customHeight="1" thickBot="1" x14ac:dyDescent="0.3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</row>
    <row r="83" spans="1:19" ht="15.75" thickBot="1" x14ac:dyDescent="0.3">
      <c r="A83" s="641" t="s">
        <v>373</v>
      </c>
      <c r="B83" s="642"/>
      <c r="C83" s="642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3"/>
    </row>
    <row r="84" spans="1:19" ht="26.25" thickBot="1" x14ac:dyDescent="0.3">
      <c r="A84" s="244" t="s">
        <v>0</v>
      </c>
      <c r="B84" s="315" t="s">
        <v>1</v>
      </c>
      <c r="C84" s="315" t="s">
        <v>2</v>
      </c>
      <c r="D84" s="315" t="s">
        <v>3</v>
      </c>
      <c r="E84" s="315" t="s">
        <v>76</v>
      </c>
      <c r="F84" s="315" t="s">
        <v>4</v>
      </c>
      <c r="G84" s="644" t="s">
        <v>5</v>
      </c>
      <c r="H84" s="644"/>
      <c r="I84" s="644"/>
      <c r="J84" s="644"/>
      <c r="K84" s="644"/>
      <c r="L84" s="644"/>
      <c r="M84" s="644"/>
      <c r="N84" s="644"/>
      <c r="O84" s="644"/>
      <c r="P84" s="311" t="s">
        <v>77</v>
      </c>
      <c r="Q84" s="311" t="s">
        <v>84</v>
      </c>
      <c r="R84" s="9" t="s">
        <v>85</v>
      </c>
    </row>
    <row r="85" spans="1:19" x14ac:dyDescent="0.25">
      <c r="A85" s="639" t="s">
        <v>196</v>
      </c>
      <c r="B85" s="199" t="s">
        <v>60</v>
      </c>
      <c r="C85" s="199" t="s">
        <v>60</v>
      </c>
      <c r="D85" s="199" t="s">
        <v>123</v>
      </c>
      <c r="E85" s="199"/>
      <c r="F85" s="199" t="s">
        <v>273</v>
      </c>
      <c r="G85" s="278">
        <v>0</v>
      </c>
      <c r="H85" s="278" t="s">
        <v>74</v>
      </c>
      <c r="I85" s="278">
        <v>1</v>
      </c>
      <c r="J85" s="278" t="s">
        <v>74</v>
      </c>
      <c r="K85" s="278">
        <v>0</v>
      </c>
      <c r="L85" s="278" t="s">
        <v>74</v>
      </c>
      <c r="M85" s="278">
        <v>2</v>
      </c>
      <c r="N85" s="278" t="s">
        <v>74</v>
      </c>
      <c r="O85" s="279">
        <v>3</v>
      </c>
      <c r="P85" s="95"/>
      <c r="Q85" s="519"/>
      <c r="R85" s="520"/>
    </row>
    <row r="86" spans="1:19" x14ac:dyDescent="0.25">
      <c r="A86" s="610"/>
      <c r="B86" s="280" t="s">
        <v>32</v>
      </c>
      <c r="C86" s="280" t="s">
        <v>32</v>
      </c>
      <c r="D86" s="280" t="s">
        <v>186</v>
      </c>
      <c r="E86" s="281"/>
      <c r="F86" s="280" t="s">
        <v>159</v>
      </c>
      <c r="G86" s="281">
        <v>0</v>
      </c>
      <c r="H86" s="281" t="s">
        <v>74</v>
      </c>
      <c r="I86" s="281">
        <v>0</v>
      </c>
      <c r="J86" s="281" t="s">
        <v>74</v>
      </c>
      <c r="K86" s="281">
        <v>1</v>
      </c>
      <c r="L86" s="281" t="s">
        <v>74</v>
      </c>
      <c r="M86" s="281">
        <v>2</v>
      </c>
      <c r="N86" s="281" t="s">
        <v>74</v>
      </c>
      <c r="O86" s="281">
        <v>3</v>
      </c>
      <c r="P86" s="198"/>
      <c r="Q86" s="198"/>
      <c r="R86" s="521"/>
    </row>
    <row r="87" spans="1:19" ht="15" customHeight="1" x14ac:dyDescent="0.25">
      <c r="A87" s="610"/>
      <c r="B87" s="199" t="s">
        <v>65</v>
      </c>
      <c r="C87" s="199" t="s">
        <v>65</v>
      </c>
      <c r="D87" s="199" t="s">
        <v>115</v>
      </c>
      <c r="E87" s="199"/>
      <c r="F87" s="199" t="s">
        <v>271</v>
      </c>
      <c r="G87" s="278">
        <v>0</v>
      </c>
      <c r="H87" s="278" t="s">
        <v>74</v>
      </c>
      <c r="I87" s="278">
        <v>0</v>
      </c>
      <c r="J87" s="278" t="s">
        <v>74</v>
      </c>
      <c r="K87" s="278">
        <v>1</v>
      </c>
      <c r="L87" s="278" t="s">
        <v>74</v>
      </c>
      <c r="M87" s="278">
        <v>2</v>
      </c>
      <c r="N87" s="278" t="s">
        <v>74</v>
      </c>
      <c r="O87" s="279">
        <f>M87+K87+I87+G87</f>
        <v>3</v>
      </c>
      <c r="P87" s="95" t="s">
        <v>13</v>
      </c>
      <c r="Q87" s="519"/>
      <c r="R87" s="520"/>
      <c r="S87" s="195"/>
    </row>
    <row r="88" spans="1:19" x14ac:dyDescent="0.25">
      <c r="A88" s="610"/>
      <c r="B88" s="199" t="s">
        <v>65</v>
      </c>
      <c r="C88" s="199" t="s">
        <v>65</v>
      </c>
      <c r="D88" s="199" t="s">
        <v>195</v>
      </c>
      <c r="E88" s="199"/>
      <c r="F88" s="199"/>
      <c r="G88" s="278"/>
      <c r="H88" s="278"/>
      <c r="I88" s="278"/>
      <c r="J88" s="278"/>
      <c r="K88" s="278"/>
      <c r="L88" s="278"/>
      <c r="M88" s="278"/>
      <c r="N88" s="278"/>
      <c r="O88" s="279"/>
      <c r="P88" s="65"/>
      <c r="Q88" s="489"/>
      <c r="R88" s="490"/>
    </row>
    <row r="89" spans="1:19" ht="15.75" thickBot="1" x14ac:dyDescent="0.3">
      <c r="A89" s="640"/>
      <c r="B89" s="516" t="s">
        <v>65</v>
      </c>
      <c r="C89" s="516" t="s">
        <v>65</v>
      </c>
      <c r="D89" s="516" t="s">
        <v>123</v>
      </c>
      <c r="E89" s="516"/>
      <c r="F89" s="516" t="s">
        <v>138</v>
      </c>
      <c r="G89" s="517">
        <v>0</v>
      </c>
      <c r="H89" s="517" t="s">
        <v>74</v>
      </c>
      <c r="I89" s="517">
        <v>0</v>
      </c>
      <c r="J89" s="517" t="s">
        <v>74</v>
      </c>
      <c r="K89" s="517">
        <v>1</v>
      </c>
      <c r="L89" s="517" t="s">
        <v>74</v>
      </c>
      <c r="M89" s="517">
        <v>1</v>
      </c>
      <c r="N89" s="517" t="s">
        <v>74</v>
      </c>
      <c r="O89" s="518">
        <f>M89+K89+I89+G89</f>
        <v>2</v>
      </c>
      <c r="P89" s="68" t="s">
        <v>21</v>
      </c>
      <c r="Q89" s="491"/>
      <c r="R89" s="492"/>
    </row>
    <row r="90" spans="1:19" ht="15.75" thickBot="1" x14ac:dyDescent="0.3">
      <c r="A90" s="26"/>
      <c r="B90" s="27"/>
      <c r="C90" s="27"/>
      <c r="D90" s="27"/>
      <c r="E90" s="27"/>
      <c r="F90" s="27"/>
      <c r="G90" s="23">
        <f t="shared" ref="G90:N90" si="2">SUM(G85:G89)</f>
        <v>0</v>
      </c>
      <c r="H90" s="24">
        <f t="shared" si="2"/>
        <v>0</v>
      </c>
      <c r="I90" s="24">
        <f t="shared" si="2"/>
        <v>1</v>
      </c>
      <c r="J90" s="24">
        <f t="shared" si="2"/>
        <v>0</v>
      </c>
      <c r="K90" s="24">
        <f t="shared" si="2"/>
        <v>3</v>
      </c>
      <c r="L90" s="24">
        <f t="shared" si="2"/>
        <v>0</v>
      </c>
      <c r="M90" s="24">
        <f t="shared" si="2"/>
        <v>7</v>
      </c>
      <c r="N90" s="24">
        <f t="shared" si="2"/>
        <v>0</v>
      </c>
      <c r="O90" s="292">
        <f>SUM(O85:O89)</f>
        <v>11</v>
      </c>
      <c r="P90" s="27"/>
      <c r="Q90" s="28"/>
      <c r="R90" s="28"/>
    </row>
    <row r="91" spans="1:19" ht="15.75" thickBot="1" x14ac:dyDescent="0.3"/>
    <row r="92" spans="1:19" ht="15" customHeight="1" thickBot="1" x14ac:dyDescent="0.3">
      <c r="D92" s="631" t="s">
        <v>399</v>
      </c>
      <c r="E92" s="632"/>
      <c r="F92" s="633"/>
      <c r="G92" s="336">
        <f>G90</f>
        <v>0</v>
      </c>
      <c r="H92" s="336" t="s">
        <v>74</v>
      </c>
      <c r="I92" s="334">
        <f>I90</f>
        <v>1</v>
      </c>
      <c r="J92" s="334" t="s">
        <v>74</v>
      </c>
      <c r="K92" s="334">
        <f>K90</f>
        <v>3</v>
      </c>
      <c r="L92" s="334" t="s">
        <v>74</v>
      </c>
      <c r="M92" s="334">
        <f>M90</f>
        <v>7</v>
      </c>
      <c r="N92" s="334" t="s">
        <v>74</v>
      </c>
      <c r="O92" s="335">
        <f>O90</f>
        <v>11</v>
      </c>
      <c r="Q92" s="637" t="s">
        <v>363</v>
      </c>
    </row>
    <row r="93" spans="1:19" ht="15.75" thickBot="1" x14ac:dyDescent="0.3">
      <c r="D93" s="631" t="s">
        <v>222</v>
      </c>
      <c r="E93" s="632"/>
      <c r="F93" s="633"/>
      <c r="G93" s="337">
        <f>COUNTIF(G85:G89,0)</f>
        <v>4</v>
      </c>
      <c r="H93" s="635" t="s">
        <v>224</v>
      </c>
      <c r="I93" s="635"/>
      <c r="J93" s="635"/>
      <c r="K93" s="635"/>
      <c r="L93" s="635"/>
      <c r="M93" s="635"/>
      <c r="N93" s="635"/>
      <c r="O93" s="636"/>
      <c r="Q93" s="637"/>
    </row>
    <row r="94" spans="1:19" ht="15.75" thickBot="1" x14ac:dyDescent="0.3">
      <c r="D94" s="634" t="s">
        <v>223</v>
      </c>
      <c r="E94" s="635"/>
      <c r="F94" s="636"/>
      <c r="G94" s="337">
        <f>COUNTBLANK(G85:G89)</f>
        <v>1</v>
      </c>
      <c r="H94" s="635" t="s">
        <v>226</v>
      </c>
      <c r="I94" s="635"/>
      <c r="J94" s="635"/>
      <c r="K94" s="635"/>
      <c r="L94" s="635"/>
      <c r="M94" s="635"/>
      <c r="N94" s="635"/>
      <c r="O94" s="636"/>
      <c r="Q94" s="637"/>
    </row>
    <row r="97" spans="1:18" ht="15.75" x14ac:dyDescent="0.25">
      <c r="A97" s="196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</row>
    <row r="98" spans="1:18" ht="15.75" x14ac:dyDescent="0.25">
      <c r="A98" s="197"/>
    </row>
    <row r="99" spans="1:18" ht="15.75" x14ac:dyDescent="0.25">
      <c r="A99" s="196"/>
    </row>
  </sheetData>
  <mergeCells count="39">
    <mergeCell ref="D94:F94"/>
    <mergeCell ref="H94:O94"/>
    <mergeCell ref="H77:O77"/>
    <mergeCell ref="A36:R36"/>
    <mergeCell ref="A66:R66"/>
    <mergeCell ref="A83:R83"/>
    <mergeCell ref="A48:R48"/>
    <mergeCell ref="G49:O49"/>
    <mergeCell ref="A50:A53"/>
    <mergeCell ref="A54:A59"/>
    <mergeCell ref="D62:F62"/>
    <mergeCell ref="D63:F63"/>
    <mergeCell ref="H63:O63"/>
    <mergeCell ref="D64:F64"/>
    <mergeCell ref="H64:O64"/>
    <mergeCell ref="D75:F75"/>
    <mergeCell ref="G67:O67"/>
    <mergeCell ref="D77:F77"/>
    <mergeCell ref="D92:F92"/>
    <mergeCell ref="D93:F93"/>
    <mergeCell ref="H93:O93"/>
    <mergeCell ref="D76:F76"/>
    <mergeCell ref="H76:O76"/>
    <mergeCell ref="Q92:Q94"/>
    <mergeCell ref="Q75:Q77"/>
    <mergeCell ref="G22:O22"/>
    <mergeCell ref="A85:A89"/>
    <mergeCell ref="A5:R5"/>
    <mergeCell ref="G6:O6"/>
    <mergeCell ref="A7:A9"/>
    <mergeCell ref="A11:A18"/>
    <mergeCell ref="A21:R21"/>
    <mergeCell ref="A69:A72"/>
    <mergeCell ref="G84:O84"/>
    <mergeCell ref="A23:A26"/>
    <mergeCell ref="G37:O37"/>
    <mergeCell ref="A38:A41"/>
    <mergeCell ref="Q40:R40"/>
    <mergeCell ref="A42:A45"/>
  </mergeCells>
  <pageMargins left="0" right="0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topLeftCell="A4" zoomScale="115" zoomScaleNormal="115" workbookViewId="0">
      <selection activeCell="O57" sqref="O57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1.42578125" customWidth="1"/>
    <col min="4" max="4" width="9.7109375" customWidth="1"/>
    <col min="5" max="5" width="7.7109375" customWidth="1"/>
    <col min="6" max="6" width="21.28515625" customWidth="1"/>
    <col min="7" max="7" width="2.7109375" bestFit="1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8.140625" customWidth="1"/>
    <col min="17" max="17" width="17.140625" customWidth="1"/>
    <col min="18" max="18" width="18.85546875" bestFit="1" customWidth="1"/>
  </cols>
  <sheetData>
    <row r="1" spans="1:18" ht="31.5" x14ac:dyDescent="0.25">
      <c r="A1" s="116" t="s">
        <v>219</v>
      </c>
    </row>
    <row r="2" spans="1:18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8" ht="15.75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8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18" ht="25.5" x14ac:dyDescent="0.25">
      <c r="A6" s="17" t="s">
        <v>0</v>
      </c>
      <c r="B6" s="316" t="s">
        <v>1</v>
      </c>
      <c r="C6" s="316" t="s">
        <v>2</v>
      </c>
      <c r="D6" s="316" t="s">
        <v>3</v>
      </c>
      <c r="E6" s="316" t="s">
        <v>76</v>
      </c>
      <c r="F6" s="316" t="s">
        <v>4</v>
      </c>
      <c r="G6" s="653" t="s">
        <v>5</v>
      </c>
      <c r="H6" s="653"/>
      <c r="I6" s="653"/>
      <c r="J6" s="653"/>
      <c r="K6" s="653"/>
      <c r="L6" s="653"/>
      <c r="M6" s="653"/>
      <c r="N6" s="653"/>
      <c r="O6" s="653"/>
      <c r="P6" s="316" t="s">
        <v>77</v>
      </c>
      <c r="Q6" s="316" t="s">
        <v>84</v>
      </c>
      <c r="R6" s="18" t="s">
        <v>85</v>
      </c>
    </row>
    <row r="7" spans="1:18" ht="22.5" x14ac:dyDescent="0.25">
      <c r="A7" s="654" t="str">
        <f>'Standard + Standard klein'!A7:A9</f>
        <v>Voraus-kommando</v>
      </c>
      <c r="B7" s="16" t="str">
        <f>'Standard + Standard klein'!B7</f>
        <v>Deggendorf</v>
      </c>
      <c r="C7" s="16" t="str">
        <f>'Standard + Standard klein'!C7</f>
        <v>Deggendorf</v>
      </c>
      <c r="D7" s="16" t="str">
        <f>'Standard + Standard klein'!D7</f>
        <v>KdoW</v>
      </c>
      <c r="E7" s="16" t="str">
        <f>'Standard + Standard klein'!E7</f>
        <v/>
      </c>
      <c r="F7" s="106" t="str">
        <f>'Standard + Standard klein'!F7</f>
        <v>Florian DEG 10/1</v>
      </c>
      <c r="G7" s="107">
        <f>'Standard + Standard klein'!G7</f>
        <v>1</v>
      </c>
      <c r="H7" s="107" t="str">
        <f>'Standard + Standard klein'!H7</f>
        <v>/</v>
      </c>
      <c r="I7" s="107">
        <f>'Standard + Standard klein'!I7</f>
        <v>1</v>
      </c>
      <c r="J7" s="107" t="str">
        <f>'Standard + Standard klein'!J7</f>
        <v>/</v>
      </c>
      <c r="K7" s="107">
        <f>'Standard + Standard klein'!K7</f>
        <v>0</v>
      </c>
      <c r="L7" s="107" t="str">
        <f>'Standard + Standard klein'!L7</f>
        <v>/</v>
      </c>
      <c r="M7" s="107">
        <f>'Standard + Standard klein'!M7</f>
        <v>1</v>
      </c>
      <c r="N7" s="107" t="str">
        <f>'Standard + Standard klein'!N7</f>
        <v>/</v>
      </c>
      <c r="O7" s="107">
        <f>'Standard + Standard klein'!O7</f>
        <v>3</v>
      </c>
      <c r="P7" s="106" t="str">
        <f>'Standard + Standard klein'!P7</f>
        <v>Allrad</v>
      </c>
      <c r="Q7" s="106" t="str">
        <f>'Standard + Standard klein'!Q7</f>
        <v>Navi, Laptop, Internetstick, Handy</v>
      </c>
      <c r="R7" s="347" t="str">
        <f>'Standard + Standard klein'!R7</f>
        <v>plant den Einsatz, Führt das Kontigent</v>
      </c>
    </row>
    <row r="8" spans="1:18" ht="22.5" x14ac:dyDescent="0.25">
      <c r="A8" s="613"/>
      <c r="B8" s="16" t="str">
        <f>'Standard + Standard klein'!B8</f>
        <v>Landkreis</v>
      </c>
      <c r="C8" s="16" t="str">
        <f>'Standard + Standard klein'!C8</f>
        <v>Landkreis</v>
      </c>
      <c r="D8" s="16" t="str">
        <f>'Standard + Standard klein'!D8</f>
        <v>KdoW</v>
      </c>
      <c r="E8" s="16"/>
      <c r="F8" s="106" t="str">
        <f>'Standard + Standard klein'!F8</f>
        <v>Kater Deggendorf 10/1</v>
      </c>
      <c r="G8" s="107">
        <f>'Standard + Standard klein'!G8</f>
        <v>0</v>
      </c>
      <c r="H8" s="107" t="str">
        <f>'Standard + Standard klein'!H8</f>
        <v>/</v>
      </c>
      <c r="I8" s="107">
        <f>'Standard + Standard klein'!I8</f>
        <v>2</v>
      </c>
      <c r="J8" s="107" t="str">
        <f>'Standard + Standard klein'!J8</f>
        <v>/</v>
      </c>
      <c r="K8" s="107">
        <f>'Standard + Standard klein'!K8</f>
        <v>0</v>
      </c>
      <c r="L8" s="107" t="str">
        <f>'Standard + Standard klein'!L8</f>
        <v>/</v>
      </c>
      <c r="M8" s="107">
        <f>'Standard + Standard klein'!M8</f>
        <v>2</v>
      </c>
      <c r="N8" s="107" t="str">
        <f>'Standard + Standard klein'!N8</f>
        <v>/</v>
      </c>
      <c r="O8" s="107">
        <f>'Standard + Standard klein'!O8</f>
        <v>4</v>
      </c>
      <c r="P8" s="106" t="str">
        <f>'Standard + Standard klein'!P8</f>
        <v>Allrad</v>
      </c>
      <c r="Q8" s="106" t="str">
        <f>'Standard + Standard klein'!Q8</f>
        <v/>
      </c>
      <c r="R8" s="347" t="str">
        <f>'Standard + Standard klein'!R8</f>
        <v>Erl. Verwaltungs-angelegenheiten</v>
      </c>
    </row>
    <row r="9" spans="1:18" ht="33.75" x14ac:dyDescent="0.25">
      <c r="A9" s="655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18" x14ac:dyDescent="0.25">
      <c r="A10" s="284" t="str">
        <f>'Standard + Standard klein'!A10</f>
        <v>Führung</v>
      </c>
      <c r="B10" s="134" t="str">
        <f>'Standard + Standard klein'!B10</f>
        <v>Schöllnach</v>
      </c>
      <c r="C10" s="134" t="str">
        <f>'Standard + Standard klein'!C10</f>
        <v>Schöllnach</v>
      </c>
      <c r="D10" s="134" t="str">
        <f>'Standard + Standard klein'!D10</f>
        <v xml:space="preserve">MZF </v>
      </c>
      <c r="E10" s="134" t="s">
        <v>16</v>
      </c>
      <c r="F10" s="156" t="str">
        <f>'Standard + Standard klein'!F10</f>
        <v>Florian Schöllnach 11/1</v>
      </c>
      <c r="G10" s="157">
        <f>'Standard + Standard klein'!G10</f>
        <v>0</v>
      </c>
      <c r="H10" s="157" t="str">
        <f>'Standard + Standard klein'!H10</f>
        <v>/</v>
      </c>
      <c r="I10" s="157">
        <f>'Standard + Standard klein'!I10</f>
        <v>2</v>
      </c>
      <c r="J10" s="157" t="str">
        <f>'Standard + Standard klein'!J10</f>
        <v>/</v>
      </c>
      <c r="K10" s="157">
        <f>'Standard + Standard klein'!K10</f>
        <v>0</v>
      </c>
      <c r="L10" s="157" t="str">
        <f>'Standard + Standard klein'!L10</f>
        <v>/</v>
      </c>
      <c r="M10" s="157">
        <f>'Standard + Standard klein'!M10</f>
        <v>2</v>
      </c>
      <c r="N10" s="157" t="str">
        <f>'Standard + Standard klein'!N10</f>
        <v>/</v>
      </c>
      <c r="O10" s="157">
        <f>'Standard + Standard klein'!O10</f>
        <v>4</v>
      </c>
      <c r="P10" s="156" t="str">
        <f>'Standard + Standard klein'!P10</f>
        <v>Allrad</v>
      </c>
      <c r="Q10" s="156" t="str">
        <f>'Standard + Standard klein'!Q10</f>
        <v>KBM UG ÖEL</v>
      </c>
      <c r="R10" s="216" t="str">
        <f>'Standard + Standard klein'!R10</f>
        <v>Melder/Erkunder</v>
      </c>
    </row>
    <row r="11" spans="1:18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</row>
    <row r="12" spans="1:18" ht="22.5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>
        <f>'Standard + Standard klein'!G12</f>
        <v>0</v>
      </c>
      <c r="H12" s="160" t="str">
        <f>'Standard + Standard klein'!H12</f>
        <v>/</v>
      </c>
      <c r="I12" s="160">
        <f>'Standard + Standard klein'!I12</f>
        <v>0</v>
      </c>
      <c r="J12" s="160" t="str">
        <f>'Standard + Standard klein'!J12</f>
        <v>/</v>
      </c>
      <c r="K12" s="160">
        <f>'Standard + Standard klein'!K12</f>
        <v>0</v>
      </c>
      <c r="L12" s="160" t="str">
        <f>'Standard + Standard klein'!L12</f>
        <v>/</v>
      </c>
      <c r="M12" s="160">
        <f>'Standard + Standard klein'!M12</f>
        <v>2</v>
      </c>
      <c r="N12" s="160" t="str">
        <f>'Standard + Standard klein'!N12</f>
        <v>/</v>
      </c>
      <c r="O12" s="160">
        <f>'Standard + Standard klein'!O12</f>
        <v>2</v>
      </c>
      <c r="P12" s="159"/>
      <c r="Q12" s="159"/>
      <c r="R12" s="340" t="str">
        <f>'Standard + Standard klein'!R12</f>
        <v>Trägerfahrzeug:
freies WLF aus dem LKR.</v>
      </c>
    </row>
    <row r="13" spans="1:18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</row>
    <row r="14" spans="1:18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tr">
        <f>'Standard + Standard klein'!Q14</f>
        <v>8 kVA Stromerzeuger</v>
      </c>
      <c r="R14" s="340" t="str">
        <f>'Standard + Standard klein'!R14</f>
        <v>Melder/Mechaniker</v>
      </c>
    </row>
    <row r="15" spans="1:18" ht="24" customHeight="1" x14ac:dyDescent="0.25">
      <c r="A15" s="609"/>
      <c r="B15" s="158" t="str">
        <f>'Standard + Standard klein'!B15</f>
        <v>Plattling</v>
      </c>
      <c r="C15" s="158" t="str">
        <f>'Standard + Standard klein'!C15</f>
        <v>Pankofen</v>
      </c>
      <c r="D15" s="158" t="str">
        <f>'Standard + Standard klein'!D15</f>
        <v>Anhänger</v>
      </c>
      <c r="E15" s="158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59"/>
      <c r="Q15" s="160" t="str">
        <f>'Standard + Standard klein'!Q15</f>
        <v>gezogen von Pankofen 65/1</v>
      </c>
      <c r="R15" s="340" t="str">
        <f>'Standard + Standard klein'!R15</f>
        <v xml:space="preserve">Mobile Diesel Tankstelle 
mit 460 Liter </v>
      </c>
    </row>
    <row r="16" spans="1:18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</row>
    <row r="17" spans="1:19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</row>
    <row r="18" spans="1:19" ht="23.25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</row>
    <row r="19" spans="1:19" ht="15.75" thickBot="1" x14ac:dyDescent="0.3">
      <c r="A19" s="172"/>
      <c r="B19" s="154"/>
      <c r="C19" s="154"/>
      <c r="D19" s="154"/>
      <c r="E19" s="154"/>
      <c r="F19" s="154"/>
      <c r="G19" s="344">
        <f>SUM(G7:G18)</f>
        <v>1</v>
      </c>
      <c r="H19" s="345" t="s">
        <v>74</v>
      </c>
      <c r="I19" s="345">
        <f>SUM(I7:I18)</f>
        <v>6</v>
      </c>
      <c r="J19" s="345" t="s">
        <v>74</v>
      </c>
      <c r="K19" s="345">
        <f>SUM(K7:K18)</f>
        <v>3</v>
      </c>
      <c r="L19" s="345" t="s">
        <v>74</v>
      </c>
      <c r="M19" s="345">
        <f>SUM(M7:M18)</f>
        <v>20</v>
      </c>
      <c r="N19" s="345" t="s">
        <v>74</v>
      </c>
      <c r="O19" s="346">
        <f>SUM(O7:O18)</f>
        <v>30</v>
      </c>
      <c r="P19" s="154"/>
      <c r="Q19" s="173"/>
      <c r="R19" s="173"/>
    </row>
    <row r="20" spans="1:19" ht="9.75" customHeight="1" thickBot="1" x14ac:dyDescent="0.3">
      <c r="A20" s="13"/>
      <c r="B20" s="14"/>
      <c r="C20" s="14"/>
      <c r="D20" s="14"/>
      <c r="E20" s="14"/>
      <c r="F20" s="14"/>
      <c r="G20" s="5"/>
      <c r="H20" s="5"/>
      <c r="I20" s="5"/>
      <c r="J20" s="5"/>
      <c r="K20" s="5"/>
      <c r="L20" s="5"/>
      <c r="M20" s="5"/>
      <c r="N20" s="5"/>
      <c r="O20" s="6"/>
      <c r="P20" s="14"/>
      <c r="Q20" s="15"/>
      <c r="R20" s="15"/>
    </row>
    <row r="21" spans="1:19" ht="15.75" thickBot="1" x14ac:dyDescent="0.3">
      <c r="A21" s="615" t="s">
        <v>103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7"/>
    </row>
    <row r="22" spans="1:19" ht="26.25" customHeight="1" thickBot="1" x14ac:dyDescent="0.3">
      <c r="A22" s="2" t="s">
        <v>0</v>
      </c>
      <c r="B22" s="310" t="s">
        <v>1</v>
      </c>
      <c r="C22" s="310" t="s">
        <v>2</v>
      </c>
      <c r="D22" s="310" t="s">
        <v>3</v>
      </c>
      <c r="E22" s="310" t="s">
        <v>76</v>
      </c>
      <c r="F22" s="310" t="s">
        <v>4</v>
      </c>
      <c r="G22" s="618" t="s">
        <v>5</v>
      </c>
      <c r="H22" s="618"/>
      <c r="I22" s="618"/>
      <c r="J22" s="618"/>
      <c r="K22" s="618"/>
      <c r="L22" s="618"/>
      <c r="M22" s="618"/>
      <c r="N22" s="618"/>
      <c r="O22" s="618"/>
      <c r="P22" s="310" t="s">
        <v>77</v>
      </c>
      <c r="Q22" s="310" t="s">
        <v>84</v>
      </c>
      <c r="R22" s="3" t="s">
        <v>85</v>
      </c>
    </row>
    <row r="23" spans="1:19" x14ac:dyDescent="0.25">
      <c r="A23" s="612" t="str">
        <f>'Standard + Standard klein'!A23:A26</f>
        <v>Logistik</v>
      </c>
      <c r="B23" s="87" t="str">
        <f>'Standard + Standard klein'!B23</f>
        <v>BRK</v>
      </c>
      <c r="C23" s="87" t="str">
        <f>'Standard + Standard klein'!C23</f>
        <v>BRK</v>
      </c>
      <c r="D23" s="87" t="str">
        <f>'Standard + Standard klein'!D23</f>
        <v>BetLKW</v>
      </c>
      <c r="E23" s="87" t="str">
        <f>'Standard + Standard klein'!E23</f>
        <v>DEG-8015</v>
      </c>
      <c r="F23" s="87" t="str">
        <f>'Standard + Standard klein'!F23</f>
        <v>Rotkreuz Deggendorf 61/86/1</v>
      </c>
      <c r="G23" s="88">
        <f>'Standard + Standard klein'!G23</f>
        <v>0</v>
      </c>
      <c r="H23" s="88" t="str">
        <f>'Standard + Standard klein'!H23</f>
        <v>/</v>
      </c>
      <c r="I23" s="88">
        <f>'Standard + Standard klein'!I23</f>
        <v>0</v>
      </c>
      <c r="J23" s="88" t="str">
        <f>'Standard + Standard klein'!J23</f>
        <v>/</v>
      </c>
      <c r="K23" s="88">
        <f>'Standard + Standard klein'!K23</f>
        <v>1</v>
      </c>
      <c r="L23" s="88" t="str">
        <f>'Standard + Standard klein'!L23</f>
        <v>/</v>
      </c>
      <c r="M23" s="88">
        <f>'Standard + Standard klein'!M23</f>
        <v>1</v>
      </c>
      <c r="N23" s="88" t="str">
        <f>'Standard + Standard klein'!N23</f>
        <v>/</v>
      </c>
      <c r="O23" s="88">
        <f>'Standard + Standard klein'!O23</f>
        <v>2</v>
      </c>
      <c r="P23" s="87" t="str">
        <f>'Standard + Standard klein'!P23</f>
        <v>Straße</v>
      </c>
      <c r="Q23" s="87" t="str">
        <f>'Standard + Standard klein'!Q23</f>
        <v/>
      </c>
      <c r="R23" s="110" t="str">
        <f>'Standard + Standard klein'!R23</f>
        <v/>
      </c>
    </row>
    <row r="24" spans="1:19" x14ac:dyDescent="0.25">
      <c r="A24" s="613"/>
      <c r="B24" s="93" t="str">
        <f>'Standard + Standard klein'!B24</f>
        <v>BRK</v>
      </c>
      <c r="C24" s="93" t="str">
        <f>'Standard + Standard klein'!C24</f>
        <v>BRK</v>
      </c>
      <c r="D24" s="93" t="str">
        <f>'Standard + Standard klein'!D24</f>
        <v>FKH</v>
      </c>
      <c r="E24" s="93" t="str">
        <f>'Standard + Standard klein'!E24</f>
        <v>DEG-8010</v>
      </c>
      <c r="F24" s="93" t="str">
        <f>'Standard + Standard klein'!F24</f>
        <v/>
      </c>
      <c r="G24" s="91" t="str">
        <f>'Standard + Standard klein'!G24</f>
        <v/>
      </c>
      <c r="H24" s="91" t="str">
        <f>'Standard + Standard klein'!H24</f>
        <v/>
      </c>
      <c r="I24" s="91" t="str">
        <f>'Standard + Standard klein'!I24</f>
        <v/>
      </c>
      <c r="J24" s="91" t="str">
        <f>'Standard + Standard klein'!J24</f>
        <v/>
      </c>
      <c r="K24" s="91" t="str">
        <f>'Standard + Standard klein'!K24</f>
        <v/>
      </c>
      <c r="L24" s="91" t="str">
        <f>'Standard + Standard klein'!L24</f>
        <v/>
      </c>
      <c r="M24" s="91" t="str">
        <f>'Standard + Standard klein'!M24</f>
        <v/>
      </c>
      <c r="N24" s="91" t="str">
        <f>'Standard + Standard klein'!N24</f>
        <v/>
      </c>
      <c r="O24" s="91" t="str">
        <f>'Standard + Standard klein'!O24</f>
        <v/>
      </c>
      <c r="P24" s="93" t="str">
        <f>'Standard + Standard klein'!P24</f>
        <v/>
      </c>
      <c r="Q24" s="93" t="str">
        <f>'Standard + Standard klein'!Q24</f>
        <v>gezogen RK 61/86/1</v>
      </c>
      <c r="R24" s="111" t="str">
        <f>'Standard + Standard klein'!R24</f>
        <v/>
      </c>
    </row>
    <row r="25" spans="1:19" x14ac:dyDescent="0.25">
      <c r="A25" s="613"/>
      <c r="B25" s="93" t="str">
        <f>'Standard + Standard klein'!B25</f>
        <v>BRK</v>
      </c>
      <c r="C25" s="93" t="str">
        <f>'Standard + Standard klein'!C25</f>
        <v>BRK</v>
      </c>
      <c r="D25" s="93" t="str">
        <f>'Standard + Standard klein'!D25</f>
        <v>KRAD</v>
      </c>
      <c r="E25" s="93" t="str">
        <f>'Standard + Standard klein'!E25</f>
        <v/>
      </c>
      <c r="F25" s="93" t="str">
        <f>'Standard + Standard klein'!F25</f>
        <v>Rotkreuz Deggendorf 17/2</v>
      </c>
      <c r="G25" s="91">
        <f>'Standard + Standard klein'!G25</f>
        <v>0</v>
      </c>
      <c r="H25" s="91" t="str">
        <f>'Standard + Standard klein'!H25</f>
        <v>/</v>
      </c>
      <c r="I25" s="91">
        <f>'Standard + Standard klein'!I25</f>
        <v>0</v>
      </c>
      <c r="J25" s="91" t="str">
        <f>'Standard + Standard klein'!J25</f>
        <v>/</v>
      </c>
      <c r="K25" s="91">
        <f>'Standard + Standard klein'!K25</f>
        <v>0</v>
      </c>
      <c r="L25" s="91" t="str">
        <f>'Standard + Standard klein'!L25</f>
        <v>/</v>
      </c>
      <c r="M25" s="91">
        <f>'Standard + Standard klein'!M25</f>
        <v>1</v>
      </c>
      <c r="N25" s="91" t="str">
        <f>'Standard + Standard klein'!N25</f>
        <v>/</v>
      </c>
      <c r="O25" s="91">
        <f>'Standard + Standard klein'!O25</f>
        <v>1</v>
      </c>
      <c r="P25" s="93" t="str">
        <f>'Standard + Standard klein'!P25</f>
        <v/>
      </c>
      <c r="Q25" s="93" t="str">
        <f>'Standard + Standard klein'!Q25</f>
        <v/>
      </c>
      <c r="R25" s="111" t="str">
        <f>'Standard + Standard klein'!R25</f>
        <v/>
      </c>
    </row>
    <row r="26" spans="1:19" ht="15.75" thickBot="1" x14ac:dyDescent="0.3">
      <c r="A26" s="613"/>
      <c r="B26" s="161" t="str">
        <f>'Standard + Standard klein'!B26</f>
        <v>BRK</v>
      </c>
      <c r="C26" s="161" t="str">
        <f>'Standard + Standard klein'!C26</f>
        <v>BRK</v>
      </c>
      <c r="D26" s="161" t="str">
        <f>'Standard + Standard klein'!D26</f>
        <v>Kombi</v>
      </c>
      <c r="E26" s="161" t="str">
        <f>'Standard + Standard klein'!E26</f>
        <v>DEG-8012</v>
      </c>
      <c r="F26" s="161" t="str">
        <f>'Standard + Standard klein'!F26</f>
        <v>Rotkreuz Deggendorf 61/80/1</v>
      </c>
      <c r="G26" s="162">
        <f>'Standard + Standard klein'!G26</f>
        <v>0</v>
      </c>
      <c r="H26" s="162" t="str">
        <f>'Standard + Standard klein'!H26</f>
        <v>/</v>
      </c>
      <c r="I26" s="162">
        <f>'Standard + Standard klein'!I26</f>
        <v>1</v>
      </c>
      <c r="J26" s="162" t="str">
        <f>'Standard + Standard klein'!J26</f>
        <v>/</v>
      </c>
      <c r="K26" s="162">
        <f>'Standard + Standard klein'!K26</f>
        <v>0</v>
      </c>
      <c r="L26" s="162" t="str">
        <f>'Standard + Standard klein'!L26</f>
        <v>/</v>
      </c>
      <c r="M26" s="162">
        <f>'Standard + Standard klein'!M26</f>
        <v>4</v>
      </c>
      <c r="N26" s="162" t="str">
        <f>'Standard + Standard klein'!N26</f>
        <v>/</v>
      </c>
      <c r="O26" s="162">
        <f>'Standard + Standard klein'!O26</f>
        <v>5</v>
      </c>
      <c r="P26" s="161" t="str">
        <f>'Standard + Standard klein'!P26</f>
        <v>Straße</v>
      </c>
      <c r="Q26" s="161" t="str">
        <f>'Standard + Standard klein'!Q26</f>
        <v/>
      </c>
      <c r="R26" s="163" t="str">
        <f>'Standard + Standard klein'!R26</f>
        <v/>
      </c>
    </row>
    <row r="27" spans="1:19" ht="21" customHeight="1" x14ac:dyDescent="0.25">
      <c r="A27" s="318"/>
      <c r="B27" s="146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658" t="str">
        <f>'Standard + Standard klein'!Q27</f>
        <v>Das Zugfzg. wird lageabhängig von Seiten THW zugewiesen</v>
      </c>
      <c r="R27" s="659"/>
    </row>
    <row r="28" spans="1:19" ht="15.75" thickBot="1" x14ac:dyDescent="0.3">
      <c r="A28" s="319"/>
      <c r="B28" s="150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19" ht="15.75" thickBot="1" x14ac:dyDescent="0.3">
      <c r="A29" s="108" t="str">
        <f>'Standard + Standard klein'!A29</f>
        <v>Sanitätsdienst</v>
      </c>
      <c r="B29" s="94" t="str">
        <f>'Standard + Standard klein'!B29</f>
        <v>MHD</v>
      </c>
      <c r="C29" s="94" t="str">
        <f>'Standard + Standard klein'!C29</f>
        <v>MHD</v>
      </c>
      <c r="D29" s="94" t="str">
        <f>'Standard + Standard klein'!D29</f>
        <v>RTW</v>
      </c>
      <c r="E29" s="94" t="str">
        <f>'Standard + Standard klein'!E29</f>
        <v/>
      </c>
      <c r="F29" s="94" t="str">
        <f>'Standard + Standard klein'!F29</f>
        <v>Johannes Deggendorf 71/70</v>
      </c>
      <c r="G29" s="120">
        <f>'Standard + Standard klein'!G29</f>
        <v>0</v>
      </c>
      <c r="H29" s="120" t="str">
        <f>'Standard + Standard klein'!H29</f>
        <v>/</v>
      </c>
      <c r="I29" s="120">
        <f>'Standard + Standard klein'!I29</f>
        <v>0</v>
      </c>
      <c r="J29" s="120" t="str">
        <f>'Standard + Standard klein'!J29</f>
        <v>/</v>
      </c>
      <c r="K29" s="120">
        <f>'Standard + Standard klein'!K29</f>
        <v>0</v>
      </c>
      <c r="L29" s="120" t="str">
        <f>'Standard + Standard klein'!L29</f>
        <v>/</v>
      </c>
      <c r="M29" s="120">
        <f>'Standard + Standard klein'!M29</f>
        <v>2</v>
      </c>
      <c r="N29" s="120" t="str">
        <f>'Standard + Standard klein'!N29</f>
        <v>/</v>
      </c>
      <c r="O29" s="120">
        <f>'Standard + Standard klein'!O29</f>
        <v>2</v>
      </c>
      <c r="P29" s="94" t="str">
        <f>'Standard + Standard klein'!P29</f>
        <v>Straße</v>
      </c>
      <c r="Q29" s="94" t="str">
        <f>'Standard + Standard klein'!Q29</f>
        <v/>
      </c>
      <c r="R29" s="109" t="str">
        <f>'Standard + Standard klein'!R29</f>
        <v/>
      </c>
      <c r="S29" s="36"/>
    </row>
    <row r="30" spans="1:19" ht="15.75" thickBot="1" x14ac:dyDescent="0.3">
      <c r="A30" s="13"/>
      <c r="B30" s="14"/>
      <c r="C30" s="14"/>
      <c r="D30" s="14"/>
      <c r="E30" s="14"/>
      <c r="F30" s="14"/>
      <c r="G30" s="37">
        <f>SUM(G23:G29)</f>
        <v>0</v>
      </c>
      <c r="H30" s="38" t="s">
        <v>74</v>
      </c>
      <c r="I30" s="38">
        <f>SUM(I23:I29)</f>
        <v>1</v>
      </c>
      <c r="J30" s="38" t="s">
        <v>74</v>
      </c>
      <c r="K30" s="38">
        <f>SUM(K23:K29)</f>
        <v>2</v>
      </c>
      <c r="L30" s="38" t="s">
        <v>74</v>
      </c>
      <c r="M30" s="38">
        <f>SUM(M23:M29)</f>
        <v>10</v>
      </c>
      <c r="N30" s="38" t="s">
        <v>74</v>
      </c>
      <c r="O30" s="39">
        <f>SUM(O23:O29)</f>
        <v>13</v>
      </c>
      <c r="P30" s="14"/>
      <c r="Q30" s="15"/>
      <c r="R30" s="15"/>
    </row>
    <row r="31" spans="1:19" x14ac:dyDescent="0.25">
      <c r="A31" s="13"/>
      <c r="B31" s="14"/>
      <c r="C31" s="14"/>
      <c r="D31" s="14"/>
      <c r="E31" s="14"/>
      <c r="F31" s="14"/>
      <c r="G31" s="64"/>
      <c r="H31" s="64"/>
      <c r="I31" s="64"/>
      <c r="J31" s="64"/>
      <c r="K31" s="64"/>
      <c r="L31" s="64"/>
      <c r="M31" s="64"/>
      <c r="N31" s="64"/>
      <c r="O31" s="32"/>
      <c r="P31" s="14"/>
      <c r="Q31" s="15"/>
      <c r="R31" s="15"/>
    </row>
    <row r="32" spans="1:19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x14ac:dyDescent="0.25">
      <c r="A33" s="132" t="s">
        <v>286</v>
      </c>
      <c r="B33" s="133"/>
      <c r="C33" s="133"/>
      <c r="D33" s="133"/>
      <c r="E33" s="133"/>
      <c r="F33" s="133"/>
    </row>
    <row r="34" spans="1:18" ht="18" customHeight="1" x14ac:dyDescent="0.25">
      <c r="A34" s="132" t="s">
        <v>287</v>
      </c>
      <c r="B34" s="133"/>
      <c r="C34" s="133"/>
      <c r="D34" s="133"/>
      <c r="E34" s="133"/>
      <c r="F34" s="133"/>
    </row>
    <row r="35" spans="1:18" ht="3" customHeight="1" thickBot="1" x14ac:dyDescent="0.3"/>
    <row r="36" spans="1:18" x14ac:dyDescent="0.25">
      <c r="A36" s="619" t="s">
        <v>384</v>
      </c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1"/>
    </row>
    <row r="37" spans="1:18" ht="26.25" thickBot="1" x14ac:dyDescent="0.3">
      <c r="A37" s="7" t="s">
        <v>0</v>
      </c>
      <c r="B37" s="311" t="s">
        <v>1</v>
      </c>
      <c r="C37" s="311" t="s">
        <v>2</v>
      </c>
      <c r="D37" s="311" t="s">
        <v>3</v>
      </c>
      <c r="E37" s="311" t="s">
        <v>76</v>
      </c>
      <c r="F37" s="311" t="s">
        <v>4</v>
      </c>
      <c r="G37" s="622" t="s">
        <v>5</v>
      </c>
      <c r="H37" s="622"/>
      <c r="I37" s="622"/>
      <c r="J37" s="622"/>
      <c r="K37" s="622"/>
      <c r="L37" s="622"/>
      <c r="M37" s="622"/>
      <c r="N37" s="622"/>
      <c r="O37" s="622"/>
      <c r="P37" s="311" t="s">
        <v>77</v>
      </c>
      <c r="Q37" s="311" t="s">
        <v>84</v>
      </c>
      <c r="R37" s="9" t="s">
        <v>85</v>
      </c>
    </row>
    <row r="38" spans="1:18" x14ac:dyDescent="0.25">
      <c r="A38" s="612" t="s">
        <v>8</v>
      </c>
      <c r="B38" s="69" t="s">
        <v>32</v>
      </c>
      <c r="C38" s="69" t="s">
        <v>32</v>
      </c>
      <c r="D38" s="69" t="s">
        <v>15</v>
      </c>
      <c r="E38" s="69" t="s">
        <v>33</v>
      </c>
      <c r="F38" s="69" t="s">
        <v>34</v>
      </c>
      <c r="G38" s="70">
        <v>0</v>
      </c>
      <c r="H38" s="70" t="s">
        <v>74</v>
      </c>
      <c r="I38" s="70">
        <v>1</v>
      </c>
      <c r="J38" s="70" t="s">
        <v>74</v>
      </c>
      <c r="K38" s="70">
        <v>0</v>
      </c>
      <c r="L38" s="70" t="s">
        <v>74</v>
      </c>
      <c r="M38" s="70">
        <v>4</v>
      </c>
      <c r="N38" s="70" t="s">
        <v>74</v>
      </c>
      <c r="O38" s="71">
        <f>G38+I38+K38+M38</f>
        <v>5</v>
      </c>
      <c r="P38" s="69" t="s">
        <v>21</v>
      </c>
      <c r="Q38" s="434"/>
      <c r="R38" s="435" t="s">
        <v>94</v>
      </c>
    </row>
    <row r="39" spans="1:18" ht="24.75" customHeight="1" x14ac:dyDescent="0.25">
      <c r="A39" s="613"/>
      <c r="B39" s="72" t="s">
        <v>108</v>
      </c>
      <c r="C39" s="72" t="s">
        <v>108</v>
      </c>
      <c r="D39" s="72" t="s">
        <v>35</v>
      </c>
      <c r="E39" s="72"/>
      <c r="F39" s="72" t="s">
        <v>110</v>
      </c>
      <c r="G39" s="73">
        <v>0</v>
      </c>
      <c r="H39" s="73" t="s">
        <v>74</v>
      </c>
      <c r="I39" s="73">
        <v>0</v>
      </c>
      <c r="J39" s="73" t="s">
        <v>74</v>
      </c>
      <c r="K39" s="73">
        <v>0</v>
      </c>
      <c r="L39" s="73" t="s">
        <v>74</v>
      </c>
      <c r="M39" s="73">
        <v>2</v>
      </c>
      <c r="N39" s="73" t="s">
        <v>74</v>
      </c>
      <c r="O39" s="74">
        <f>G39+I39+K39+M39</f>
        <v>2</v>
      </c>
      <c r="P39" s="75" t="s">
        <v>21</v>
      </c>
      <c r="Q39" s="660" t="s">
        <v>158</v>
      </c>
      <c r="R39" s="661"/>
    </row>
    <row r="40" spans="1:18" x14ac:dyDescent="0.25">
      <c r="A40" s="613"/>
      <c r="B40" s="72" t="s">
        <v>19</v>
      </c>
      <c r="C40" s="72" t="s">
        <v>19</v>
      </c>
      <c r="D40" s="72" t="s">
        <v>109</v>
      </c>
      <c r="E40" s="72"/>
      <c r="F40" s="72"/>
      <c r="G40" s="73"/>
      <c r="H40" s="73"/>
      <c r="I40" s="73"/>
      <c r="J40" s="73"/>
      <c r="K40" s="73"/>
      <c r="L40" s="73"/>
      <c r="M40" s="73"/>
      <c r="N40" s="73"/>
      <c r="O40" s="74"/>
      <c r="P40" s="75"/>
      <c r="Q40" s="439" t="s">
        <v>117</v>
      </c>
      <c r="R40" s="444"/>
    </row>
    <row r="41" spans="1:18" x14ac:dyDescent="0.25">
      <c r="A41" s="613"/>
      <c r="B41" s="75" t="s">
        <v>36</v>
      </c>
      <c r="C41" s="75" t="s">
        <v>36</v>
      </c>
      <c r="D41" s="75" t="s">
        <v>37</v>
      </c>
      <c r="E41" s="75" t="s">
        <v>38</v>
      </c>
      <c r="F41" s="75" t="s">
        <v>247</v>
      </c>
      <c r="G41" s="73">
        <v>0</v>
      </c>
      <c r="H41" s="73" t="s">
        <v>74</v>
      </c>
      <c r="I41" s="73">
        <v>0</v>
      </c>
      <c r="J41" s="73" t="s">
        <v>74</v>
      </c>
      <c r="K41" s="73">
        <v>1</v>
      </c>
      <c r="L41" s="73" t="s">
        <v>74</v>
      </c>
      <c r="M41" s="73">
        <v>8</v>
      </c>
      <c r="N41" s="73" t="s">
        <v>74</v>
      </c>
      <c r="O41" s="74">
        <f>G41+I41+K41+M41</f>
        <v>9</v>
      </c>
      <c r="P41" s="75" t="s">
        <v>13</v>
      </c>
      <c r="Q41" s="439"/>
      <c r="R41" s="444"/>
    </row>
    <row r="42" spans="1:18" ht="15.75" thickBot="1" x14ac:dyDescent="0.3">
      <c r="A42" s="614"/>
      <c r="B42" s="76" t="s">
        <v>10</v>
      </c>
      <c r="C42" s="76" t="s">
        <v>72</v>
      </c>
      <c r="D42" s="76" t="s">
        <v>15</v>
      </c>
      <c r="E42" s="76"/>
      <c r="F42" s="76" t="s">
        <v>73</v>
      </c>
      <c r="G42" s="77">
        <v>0</v>
      </c>
      <c r="H42" s="77" t="s">
        <v>74</v>
      </c>
      <c r="I42" s="77">
        <v>0</v>
      </c>
      <c r="J42" s="77" t="s">
        <v>74</v>
      </c>
      <c r="K42" s="77">
        <v>1</v>
      </c>
      <c r="L42" s="77" t="s">
        <v>74</v>
      </c>
      <c r="M42" s="77">
        <v>5</v>
      </c>
      <c r="N42" s="77" t="s">
        <v>74</v>
      </c>
      <c r="O42" s="78">
        <f>G42+I42+K42+M42</f>
        <v>6</v>
      </c>
      <c r="P42" s="76" t="s">
        <v>21</v>
      </c>
      <c r="Q42" s="446"/>
      <c r="R42" s="447"/>
    </row>
    <row r="43" spans="1:18" x14ac:dyDescent="0.25">
      <c r="A43" s="613" t="s">
        <v>9</v>
      </c>
      <c r="B43" s="82" t="s">
        <v>32</v>
      </c>
      <c r="C43" s="82" t="s">
        <v>48</v>
      </c>
      <c r="D43" s="82" t="s">
        <v>15</v>
      </c>
      <c r="E43" s="82" t="s">
        <v>49</v>
      </c>
      <c r="F43" s="82" t="s">
        <v>50</v>
      </c>
      <c r="G43" s="83">
        <v>0</v>
      </c>
      <c r="H43" s="83" t="s">
        <v>74</v>
      </c>
      <c r="I43" s="83">
        <v>1</v>
      </c>
      <c r="J43" s="83" t="s">
        <v>74</v>
      </c>
      <c r="K43" s="83">
        <v>0</v>
      </c>
      <c r="L43" s="83" t="s">
        <v>74</v>
      </c>
      <c r="M43" s="83">
        <v>6</v>
      </c>
      <c r="N43" s="83" t="s">
        <v>74</v>
      </c>
      <c r="O43" s="84">
        <v>7</v>
      </c>
      <c r="P43" s="82" t="s">
        <v>21</v>
      </c>
      <c r="Q43" s="487"/>
      <c r="R43" s="488" t="s">
        <v>94</v>
      </c>
    </row>
    <row r="44" spans="1:18" x14ac:dyDescent="0.25">
      <c r="A44" s="613"/>
      <c r="B44" s="65" t="s">
        <v>19</v>
      </c>
      <c r="C44" s="65" t="s">
        <v>39</v>
      </c>
      <c r="D44" s="65" t="s">
        <v>40</v>
      </c>
      <c r="E44" s="65" t="s">
        <v>41</v>
      </c>
      <c r="F44" s="65" t="s">
        <v>42</v>
      </c>
      <c r="G44" s="66">
        <v>0</v>
      </c>
      <c r="H44" s="66" t="s">
        <v>74</v>
      </c>
      <c r="I44" s="66">
        <v>0</v>
      </c>
      <c r="J44" s="66" t="s">
        <v>74</v>
      </c>
      <c r="K44" s="66">
        <v>1</v>
      </c>
      <c r="L44" s="66" t="s">
        <v>74</v>
      </c>
      <c r="M44" s="66">
        <v>8</v>
      </c>
      <c r="N44" s="66" t="s">
        <v>74</v>
      </c>
      <c r="O44" s="67">
        <v>9</v>
      </c>
      <c r="P44" s="65" t="s">
        <v>21</v>
      </c>
      <c r="Q44" s="489" t="s">
        <v>97</v>
      </c>
      <c r="R44" s="490"/>
    </row>
    <row r="45" spans="1:18" x14ac:dyDescent="0.25">
      <c r="A45" s="613"/>
      <c r="B45" s="65" t="s">
        <v>43</v>
      </c>
      <c r="C45" s="65" t="s">
        <v>43</v>
      </c>
      <c r="D45" s="65" t="s">
        <v>35</v>
      </c>
      <c r="E45" s="65" t="s">
        <v>44</v>
      </c>
      <c r="F45" s="65" t="s">
        <v>248</v>
      </c>
      <c r="G45" s="66">
        <v>0</v>
      </c>
      <c r="H45" s="66" t="s">
        <v>74</v>
      </c>
      <c r="I45" s="66">
        <v>0</v>
      </c>
      <c r="J45" s="66" t="s">
        <v>74</v>
      </c>
      <c r="K45" s="66">
        <v>0</v>
      </c>
      <c r="L45" s="66" t="s">
        <v>74</v>
      </c>
      <c r="M45" s="66">
        <v>2</v>
      </c>
      <c r="N45" s="66" t="s">
        <v>74</v>
      </c>
      <c r="O45" s="67">
        <f>G45+I45+K45+M45</f>
        <v>2</v>
      </c>
      <c r="P45" s="65" t="s">
        <v>21</v>
      </c>
      <c r="Q45" s="489" t="s">
        <v>126</v>
      </c>
      <c r="R45" s="490"/>
    </row>
    <row r="46" spans="1:18" ht="15.75" thickBot="1" x14ac:dyDescent="0.3">
      <c r="A46" s="614"/>
      <c r="B46" s="68" t="s">
        <v>45</v>
      </c>
      <c r="C46" s="68" t="s">
        <v>45</v>
      </c>
      <c r="D46" s="68" t="s">
        <v>15</v>
      </c>
      <c r="E46" s="68" t="s">
        <v>46</v>
      </c>
      <c r="F46" s="68" t="s">
        <v>47</v>
      </c>
      <c r="G46" s="85">
        <v>0</v>
      </c>
      <c r="H46" s="85" t="s">
        <v>74</v>
      </c>
      <c r="I46" s="85">
        <v>0</v>
      </c>
      <c r="J46" s="85" t="s">
        <v>74</v>
      </c>
      <c r="K46" s="85">
        <v>1</v>
      </c>
      <c r="L46" s="85" t="s">
        <v>74</v>
      </c>
      <c r="M46" s="85">
        <v>5</v>
      </c>
      <c r="N46" s="85" t="s">
        <v>74</v>
      </c>
      <c r="O46" s="86">
        <f>G46+I46+K46+M46</f>
        <v>6</v>
      </c>
      <c r="P46" s="68" t="s">
        <v>21</v>
      </c>
      <c r="Q46" s="491"/>
      <c r="R46" s="492"/>
    </row>
    <row r="47" spans="1:18" ht="15.75" thickBot="1" x14ac:dyDescent="0.3">
      <c r="A47" s="26"/>
      <c r="B47" s="27"/>
      <c r="C47" s="27"/>
      <c r="D47" s="27"/>
      <c r="E47" s="27"/>
      <c r="F47" s="27"/>
      <c r="G47" s="23">
        <f>SUM(G38:G46)</f>
        <v>0</v>
      </c>
      <c r="H47" s="24" t="s">
        <v>74</v>
      </c>
      <c r="I47" s="24">
        <f>SUM(I38:I46)</f>
        <v>2</v>
      </c>
      <c r="J47" s="24" t="s">
        <v>74</v>
      </c>
      <c r="K47" s="24">
        <f>SUM(K38:K46)</f>
        <v>4</v>
      </c>
      <c r="L47" s="24" t="s">
        <v>74</v>
      </c>
      <c r="M47" s="24">
        <f>SUM(M38:M46)</f>
        <v>40</v>
      </c>
      <c r="N47" s="24" t="s">
        <v>74</v>
      </c>
      <c r="O47" s="25">
        <f>SUM(O38:O46)</f>
        <v>46</v>
      </c>
      <c r="P47" s="27"/>
      <c r="Q47" s="28"/>
      <c r="R47" s="28"/>
    </row>
    <row r="48" spans="1:18" ht="7.5" customHeight="1" thickBot="1" x14ac:dyDescent="0.3">
      <c r="A48" s="13"/>
      <c r="B48" s="14"/>
      <c r="C48" s="14"/>
      <c r="D48" s="14"/>
      <c r="E48" s="14"/>
      <c r="F48" s="14"/>
      <c r="G48" s="118"/>
      <c r="H48" s="118"/>
      <c r="I48" s="118"/>
      <c r="J48" s="118"/>
      <c r="K48" s="118"/>
      <c r="L48" s="118"/>
      <c r="M48" s="118"/>
      <c r="N48" s="118"/>
      <c r="O48" s="32"/>
      <c r="P48" s="14"/>
      <c r="Q48" s="15"/>
      <c r="R48" s="15"/>
    </row>
    <row r="49" spans="1:18" x14ac:dyDescent="0.25">
      <c r="A49" s="619" t="s">
        <v>385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1"/>
    </row>
    <row r="50" spans="1:18" ht="26.25" thickBot="1" x14ac:dyDescent="0.3">
      <c r="A50" s="7" t="s">
        <v>0</v>
      </c>
      <c r="B50" s="311" t="s">
        <v>1</v>
      </c>
      <c r="C50" s="311" t="s">
        <v>2</v>
      </c>
      <c r="D50" s="311" t="s">
        <v>3</v>
      </c>
      <c r="E50" s="311" t="s">
        <v>76</v>
      </c>
      <c r="F50" s="311" t="s">
        <v>4</v>
      </c>
      <c r="G50" s="622" t="s">
        <v>5</v>
      </c>
      <c r="H50" s="622"/>
      <c r="I50" s="622"/>
      <c r="J50" s="622"/>
      <c r="K50" s="622"/>
      <c r="L50" s="622"/>
      <c r="M50" s="622"/>
      <c r="N50" s="622"/>
      <c r="O50" s="622"/>
      <c r="P50" s="311" t="s">
        <v>77</v>
      </c>
      <c r="Q50" s="311" t="s">
        <v>84</v>
      </c>
      <c r="R50" s="9" t="s">
        <v>85</v>
      </c>
    </row>
    <row r="51" spans="1:18" x14ac:dyDescent="0.25">
      <c r="A51" s="612" t="s">
        <v>82</v>
      </c>
      <c r="B51" s="247" t="s">
        <v>10</v>
      </c>
      <c r="C51" s="247" t="s">
        <v>116</v>
      </c>
      <c r="D51" s="247" t="s">
        <v>55</v>
      </c>
      <c r="E51" s="247"/>
      <c r="F51" s="247" t="s">
        <v>255</v>
      </c>
      <c r="G51" s="248">
        <v>0</v>
      </c>
      <c r="H51" s="248" t="s">
        <v>74</v>
      </c>
      <c r="I51" s="248">
        <v>1</v>
      </c>
      <c r="J51" s="248" t="s">
        <v>74</v>
      </c>
      <c r="K51" s="248">
        <v>1</v>
      </c>
      <c r="L51" s="248" t="s">
        <v>74</v>
      </c>
      <c r="M51" s="248">
        <v>7</v>
      </c>
      <c r="N51" s="248" t="s">
        <v>74</v>
      </c>
      <c r="O51" s="249">
        <f>G51+I51+K51+M51</f>
        <v>9</v>
      </c>
      <c r="P51" s="247"/>
      <c r="Q51" s="522"/>
      <c r="R51" s="523"/>
    </row>
    <row r="52" spans="1:18" x14ac:dyDescent="0.25">
      <c r="A52" s="613"/>
      <c r="B52" s="250" t="s">
        <v>206</v>
      </c>
      <c r="C52" s="250" t="s">
        <v>111</v>
      </c>
      <c r="D52" s="250" t="s">
        <v>112</v>
      </c>
      <c r="E52" s="250"/>
      <c r="F52" s="250" t="s">
        <v>113</v>
      </c>
      <c r="G52" s="251">
        <v>0</v>
      </c>
      <c r="H52" s="251" t="s">
        <v>74</v>
      </c>
      <c r="I52" s="251">
        <v>0</v>
      </c>
      <c r="J52" s="251" t="s">
        <v>74</v>
      </c>
      <c r="K52" s="251">
        <v>1</v>
      </c>
      <c r="L52" s="251" t="s">
        <v>74</v>
      </c>
      <c r="M52" s="251">
        <v>5</v>
      </c>
      <c r="N52" s="251" t="s">
        <v>74</v>
      </c>
      <c r="O52" s="252">
        <f>M52+K52+I52+G52</f>
        <v>6</v>
      </c>
      <c r="P52" s="250"/>
      <c r="Q52" s="524"/>
      <c r="R52" s="525"/>
    </row>
    <row r="53" spans="1:18" ht="21" customHeight="1" x14ac:dyDescent="0.25">
      <c r="A53" s="613"/>
      <c r="B53" s="250" t="s">
        <v>10</v>
      </c>
      <c r="C53" s="250" t="s">
        <v>10</v>
      </c>
      <c r="D53" s="250" t="s">
        <v>115</v>
      </c>
      <c r="E53" s="250"/>
      <c r="F53" s="250" t="s">
        <v>151</v>
      </c>
      <c r="G53" s="251">
        <v>0</v>
      </c>
      <c r="H53" s="251" t="s">
        <v>74</v>
      </c>
      <c r="I53" s="251">
        <v>0</v>
      </c>
      <c r="J53" s="251" t="s">
        <v>74</v>
      </c>
      <c r="K53" s="251">
        <v>1</v>
      </c>
      <c r="L53" s="251" t="s">
        <v>74</v>
      </c>
      <c r="M53" s="251">
        <v>1</v>
      </c>
      <c r="N53" s="251" t="s">
        <v>74</v>
      </c>
      <c r="O53" s="252">
        <f>M53+K53+I53+G53</f>
        <v>2</v>
      </c>
      <c r="P53" s="250"/>
      <c r="Q53" s="656" t="s">
        <v>283</v>
      </c>
      <c r="R53" s="657"/>
    </row>
    <row r="54" spans="1:18" x14ac:dyDescent="0.25">
      <c r="A54" s="613"/>
      <c r="B54" s="255" t="s">
        <v>10</v>
      </c>
      <c r="C54" s="255" t="s">
        <v>10</v>
      </c>
      <c r="D54" s="255" t="s">
        <v>179</v>
      </c>
      <c r="E54" s="255"/>
      <c r="F54" s="255"/>
      <c r="G54" s="256"/>
      <c r="H54" s="251"/>
      <c r="I54" s="256"/>
      <c r="J54" s="251"/>
      <c r="K54" s="256"/>
      <c r="L54" s="251"/>
      <c r="M54" s="256"/>
      <c r="N54" s="256"/>
      <c r="O54" s="252"/>
      <c r="P54" s="255"/>
      <c r="Q54" s="526"/>
      <c r="R54" s="527"/>
    </row>
    <row r="55" spans="1:18" ht="15" customHeight="1" x14ac:dyDescent="0.25">
      <c r="A55" s="613"/>
      <c r="B55" s="255" t="s">
        <v>10</v>
      </c>
      <c r="C55" s="255" t="s">
        <v>10</v>
      </c>
      <c r="D55" s="255" t="s">
        <v>227</v>
      </c>
      <c r="E55" s="255"/>
      <c r="F55" s="255"/>
      <c r="G55" s="256"/>
      <c r="H55" s="251"/>
      <c r="I55" s="256"/>
      <c r="J55" s="251"/>
      <c r="K55" s="256"/>
      <c r="L55" s="251"/>
      <c r="M55" s="256"/>
      <c r="N55" s="256"/>
      <c r="O55" s="252"/>
      <c r="P55" s="255"/>
      <c r="Q55" s="656" t="s">
        <v>272</v>
      </c>
      <c r="R55" s="657"/>
    </row>
    <row r="56" spans="1:18" x14ac:dyDescent="0.25">
      <c r="A56" s="613"/>
      <c r="B56" s="255" t="s">
        <v>10</v>
      </c>
      <c r="C56" s="255" t="s">
        <v>10</v>
      </c>
      <c r="D56" s="255" t="s">
        <v>114</v>
      </c>
      <c r="E56" s="255"/>
      <c r="F56" s="255">
        <v>94</v>
      </c>
      <c r="G56" s="256"/>
      <c r="H56" s="251"/>
      <c r="I56" s="256"/>
      <c r="J56" s="251"/>
      <c r="K56" s="256"/>
      <c r="L56" s="251"/>
      <c r="M56" s="256"/>
      <c r="N56" s="256"/>
      <c r="O56" s="252"/>
      <c r="P56" s="255"/>
      <c r="Q56" s="524" t="s">
        <v>302</v>
      </c>
      <c r="R56" s="525"/>
    </row>
    <row r="57" spans="1:18" x14ac:dyDescent="0.25">
      <c r="A57" s="613"/>
      <c r="B57" s="250" t="s">
        <v>19</v>
      </c>
      <c r="C57" s="250" t="s">
        <v>19</v>
      </c>
      <c r="D57" s="250" t="s">
        <v>114</v>
      </c>
      <c r="E57" s="250"/>
      <c r="F57" s="250"/>
      <c r="G57" s="251"/>
      <c r="H57" s="251"/>
      <c r="I57" s="251"/>
      <c r="J57" s="251"/>
      <c r="K57" s="251"/>
      <c r="L57" s="251"/>
      <c r="M57" s="251"/>
      <c r="N57" s="251"/>
      <c r="O57" s="252"/>
      <c r="P57" s="250"/>
      <c r="Q57" s="524" t="s">
        <v>302</v>
      </c>
      <c r="R57" s="525"/>
    </row>
    <row r="58" spans="1:18" ht="15.75" thickBot="1" x14ac:dyDescent="0.3">
      <c r="A58" s="309"/>
      <c r="B58" s="422" t="s">
        <v>10</v>
      </c>
      <c r="C58" s="422" t="s">
        <v>10</v>
      </c>
      <c r="D58" s="422" t="s">
        <v>154</v>
      </c>
      <c r="E58" s="422"/>
      <c r="F58" s="422" t="s">
        <v>155</v>
      </c>
      <c r="G58" s="423">
        <v>0</v>
      </c>
      <c r="H58" s="423" t="s">
        <v>74</v>
      </c>
      <c r="I58" s="423">
        <v>0</v>
      </c>
      <c r="J58" s="423" t="s">
        <v>74</v>
      </c>
      <c r="K58" s="423">
        <v>0</v>
      </c>
      <c r="L58" s="423" t="s">
        <v>74</v>
      </c>
      <c r="M58" s="423">
        <v>0</v>
      </c>
      <c r="N58" s="423" t="s">
        <v>74</v>
      </c>
      <c r="O58" s="424">
        <v>0</v>
      </c>
      <c r="P58" s="422"/>
      <c r="Q58" s="528" t="s">
        <v>156</v>
      </c>
      <c r="R58" s="529" t="s">
        <v>157</v>
      </c>
    </row>
    <row r="59" spans="1:18" ht="22.5" x14ac:dyDescent="0.25">
      <c r="A59" s="613" t="s">
        <v>83</v>
      </c>
      <c r="B59" s="425" t="s">
        <v>10</v>
      </c>
      <c r="C59" s="426" t="s">
        <v>303</v>
      </c>
      <c r="D59" s="425" t="s">
        <v>304</v>
      </c>
      <c r="E59" s="425"/>
      <c r="F59" s="425" t="s">
        <v>305</v>
      </c>
      <c r="G59" s="427">
        <v>0</v>
      </c>
      <c r="H59" s="427" t="s">
        <v>74</v>
      </c>
      <c r="I59" s="427">
        <v>0</v>
      </c>
      <c r="J59" s="427" t="s">
        <v>74</v>
      </c>
      <c r="K59" s="427">
        <v>1</v>
      </c>
      <c r="L59" s="427" t="s">
        <v>74</v>
      </c>
      <c r="M59" s="427">
        <v>5</v>
      </c>
      <c r="N59" s="427" t="s">
        <v>74</v>
      </c>
      <c r="O59" s="428">
        <v>6</v>
      </c>
      <c r="P59" s="425"/>
      <c r="Q59" s="502"/>
      <c r="R59" s="530"/>
    </row>
    <row r="60" spans="1:18" x14ac:dyDescent="0.25">
      <c r="A60" s="613"/>
      <c r="B60" s="429" t="s">
        <v>118</v>
      </c>
      <c r="C60" s="429" t="s">
        <v>118</v>
      </c>
      <c r="D60" s="429" t="s">
        <v>119</v>
      </c>
      <c r="E60" s="429"/>
      <c r="F60" s="429" t="s">
        <v>256</v>
      </c>
      <c r="G60" s="430">
        <v>0</v>
      </c>
      <c r="H60" s="430" t="s">
        <v>74</v>
      </c>
      <c r="I60" s="430">
        <v>0</v>
      </c>
      <c r="J60" s="430" t="s">
        <v>74</v>
      </c>
      <c r="K60" s="430">
        <v>1</v>
      </c>
      <c r="L60" s="430" t="s">
        <v>74</v>
      </c>
      <c r="M60" s="430">
        <v>8</v>
      </c>
      <c r="N60" s="430" t="s">
        <v>74</v>
      </c>
      <c r="O60" s="431">
        <v>9</v>
      </c>
      <c r="P60" s="429"/>
      <c r="Q60" s="501"/>
      <c r="R60" s="531"/>
    </row>
    <row r="61" spans="1:18" x14ac:dyDescent="0.25">
      <c r="A61" s="613"/>
      <c r="B61" s="429" t="s">
        <v>122</v>
      </c>
      <c r="C61" s="429" t="s">
        <v>122</v>
      </c>
      <c r="D61" s="429" t="s">
        <v>123</v>
      </c>
      <c r="E61" s="429"/>
      <c r="F61" s="429" t="s">
        <v>124</v>
      </c>
      <c r="G61" s="430">
        <v>0</v>
      </c>
      <c r="H61" s="430" t="s">
        <v>74</v>
      </c>
      <c r="I61" s="430">
        <v>0</v>
      </c>
      <c r="J61" s="430" t="s">
        <v>74</v>
      </c>
      <c r="K61" s="430">
        <v>1</v>
      </c>
      <c r="L61" s="430" t="s">
        <v>74</v>
      </c>
      <c r="M61" s="430">
        <v>7</v>
      </c>
      <c r="N61" s="430" t="s">
        <v>74</v>
      </c>
      <c r="O61" s="431">
        <f>M61+K61+I61+G61</f>
        <v>8</v>
      </c>
      <c r="P61" s="429"/>
      <c r="Q61" s="501"/>
      <c r="R61" s="531"/>
    </row>
    <row r="62" spans="1:18" ht="22.5" x14ac:dyDescent="0.25">
      <c r="A62" s="613"/>
      <c r="B62" s="429" t="s">
        <v>19</v>
      </c>
      <c r="C62" s="432" t="s">
        <v>308</v>
      </c>
      <c r="D62" s="429" t="s">
        <v>304</v>
      </c>
      <c r="E62" s="429"/>
      <c r="F62" s="429" t="s">
        <v>307</v>
      </c>
      <c r="G62" s="427">
        <v>0</v>
      </c>
      <c r="H62" s="427" t="s">
        <v>74</v>
      </c>
      <c r="I62" s="427">
        <v>0</v>
      </c>
      <c r="J62" s="427" t="s">
        <v>74</v>
      </c>
      <c r="K62" s="427">
        <v>1</v>
      </c>
      <c r="L62" s="427" t="s">
        <v>74</v>
      </c>
      <c r="M62" s="427">
        <v>5</v>
      </c>
      <c r="N62" s="427" t="s">
        <v>74</v>
      </c>
      <c r="O62" s="428">
        <v>6</v>
      </c>
      <c r="P62" s="429"/>
      <c r="Q62" s="501"/>
      <c r="R62" s="531"/>
    </row>
    <row r="63" spans="1:18" ht="24" thickBot="1" x14ac:dyDescent="0.3">
      <c r="A63" s="614"/>
      <c r="B63" s="433" t="s">
        <v>19</v>
      </c>
      <c r="C63" s="433" t="s">
        <v>19</v>
      </c>
      <c r="D63" s="433" t="s">
        <v>35</v>
      </c>
      <c r="E63" s="433" t="s">
        <v>68</v>
      </c>
      <c r="F63" s="433" t="s">
        <v>252</v>
      </c>
      <c r="G63" s="573">
        <v>0</v>
      </c>
      <c r="H63" s="573" t="s">
        <v>74</v>
      </c>
      <c r="I63" s="573">
        <v>0</v>
      </c>
      <c r="J63" s="573" t="s">
        <v>74</v>
      </c>
      <c r="K63" s="573">
        <v>1</v>
      </c>
      <c r="L63" s="573" t="s">
        <v>74</v>
      </c>
      <c r="M63" s="573">
        <v>1</v>
      </c>
      <c r="N63" s="573" t="s">
        <v>74</v>
      </c>
      <c r="O63" s="574">
        <f>M63+K63+I63+G63</f>
        <v>2</v>
      </c>
      <c r="P63" s="433"/>
      <c r="Q63" s="532" t="s">
        <v>126</v>
      </c>
      <c r="R63" s="533" t="s">
        <v>306</v>
      </c>
    </row>
    <row r="64" spans="1:18" ht="15.75" thickBot="1" x14ac:dyDescent="0.3">
      <c r="A64" s="1"/>
      <c r="B64" s="1"/>
      <c r="C64" s="1"/>
      <c r="D64" s="1"/>
      <c r="E64" s="1"/>
      <c r="F64" s="1"/>
      <c r="G64" s="119">
        <f>SUM(G51:G63)</f>
        <v>0</v>
      </c>
      <c r="H64" s="20" t="s">
        <v>74</v>
      </c>
      <c r="I64" s="29">
        <f>SUM(I51:I63)</f>
        <v>1</v>
      </c>
      <c r="J64" s="20" t="s">
        <v>74</v>
      </c>
      <c r="K64" s="29">
        <f>SUM(K51:K63)</f>
        <v>8</v>
      </c>
      <c r="L64" s="20" t="s">
        <v>74</v>
      </c>
      <c r="M64" s="29">
        <f>SUM(M51:M63)</f>
        <v>39</v>
      </c>
      <c r="N64" s="20" t="s">
        <v>74</v>
      </c>
      <c r="O64" s="30">
        <f>SUM(O51:O63)</f>
        <v>48</v>
      </c>
      <c r="P64" s="1"/>
      <c r="Q64" s="1"/>
      <c r="R64" s="1"/>
    </row>
    <row r="65" spans="4:15" ht="7.5" customHeight="1" thickBot="1" x14ac:dyDescent="0.3"/>
    <row r="66" spans="4:15" ht="15.75" thickBot="1" x14ac:dyDescent="0.3">
      <c r="D66" s="631" t="s">
        <v>105</v>
      </c>
      <c r="E66" s="632"/>
      <c r="F66" s="633"/>
      <c r="G66" s="19">
        <f>G64+G47+G30+G19</f>
        <v>1</v>
      </c>
      <c r="H66" s="350" t="s">
        <v>74</v>
      </c>
      <c r="I66" s="348">
        <f>I64+I47+I30+I19</f>
        <v>10</v>
      </c>
      <c r="J66" s="348" t="s">
        <v>74</v>
      </c>
      <c r="K66" s="348">
        <f>K64+K47+K30+K19</f>
        <v>17</v>
      </c>
      <c r="L66" s="348" t="s">
        <v>74</v>
      </c>
      <c r="M66" s="348">
        <f>M64+M47+M30+M19</f>
        <v>109</v>
      </c>
      <c r="N66" s="348" t="s">
        <v>74</v>
      </c>
      <c r="O66" s="349">
        <f>O64+O47+O30+O19</f>
        <v>137</v>
      </c>
    </row>
    <row r="67" spans="4:15" ht="15.75" thickBot="1" x14ac:dyDescent="0.3">
      <c r="D67" s="631" t="s">
        <v>222</v>
      </c>
      <c r="E67" s="632"/>
      <c r="F67" s="633"/>
      <c r="G67" s="324">
        <f>1+COUNTIF(G8:G18,0)+COUNTIF(G23:G29,0)+COUNTIF(G38:G46,0)+COUNTIF(G51:G63,0)</f>
        <v>33</v>
      </c>
      <c r="H67" s="632" t="s">
        <v>224</v>
      </c>
      <c r="I67" s="632"/>
      <c r="J67" s="632"/>
      <c r="K67" s="632"/>
      <c r="L67" s="632"/>
      <c r="M67" s="632"/>
      <c r="N67" s="632"/>
      <c r="O67" s="633"/>
    </row>
    <row r="68" spans="4:15" ht="15.75" thickBot="1" x14ac:dyDescent="0.3">
      <c r="D68" s="634" t="s">
        <v>223</v>
      </c>
      <c r="E68" s="635"/>
      <c r="F68" s="636"/>
      <c r="G68" s="325">
        <f>COUNTBLANK(G7:G18)+COUNTBLANK(G23:G29)+COUNTBLANK(G38:G46)+COUNTBLANK(G51:G63)</f>
        <v>8</v>
      </c>
      <c r="H68" s="635" t="s">
        <v>226</v>
      </c>
      <c r="I68" s="635"/>
      <c r="J68" s="635"/>
      <c r="K68" s="635"/>
      <c r="L68" s="635"/>
      <c r="M68" s="635"/>
      <c r="N68" s="635"/>
      <c r="O68" s="636"/>
    </row>
  </sheetData>
  <mergeCells count="24">
    <mergeCell ref="D67:F67"/>
    <mergeCell ref="H67:O67"/>
    <mergeCell ref="D68:F68"/>
    <mergeCell ref="H68:O68"/>
    <mergeCell ref="D66:F66"/>
    <mergeCell ref="A59:A63"/>
    <mergeCell ref="A36:R36"/>
    <mergeCell ref="G37:O37"/>
    <mergeCell ref="A38:A42"/>
    <mergeCell ref="A23:A26"/>
    <mergeCell ref="A43:A46"/>
    <mergeCell ref="A49:R49"/>
    <mergeCell ref="G50:O50"/>
    <mergeCell ref="A51:A57"/>
    <mergeCell ref="Q53:R53"/>
    <mergeCell ref="Q55:R55"/>
    <mergeCell ref="Q27:R27"/>
    <mergeCell ref="Q39:R39"/>
    <mergeCell ref="A5:R5"/>
    <mergeCell ref="G6:O6"/>
    <mergeCell ref="A11:A18"/>
    <mergeCell ref="A21:R21"/>
    <mergeCell ref="G22:O22"/>
    <mergeCell ref="A7:A9"/>
  </mergeCells>
  <pageMargins left="0" right="0" top="0.39370078740157483" bottom="0.39370078740157483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8"/>
  <sheetViews>
    <sheetView showGridLines="0" zoomScale="115" zoomScaleNormal="115" workbookViewId="0">
      <selection activeCell="S78" sqref="S78:T78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1.42578125" customWidth="1"/>
    <col min="4" max="4" width="9.5703125" customWidth="1"/>
    <col min="5" max="5" width="7.7109375" customWidth="1"/>
    <col min="6" max="6" width="21.28515625" customWidth="1"/>
    <col min="7" max="7" width="2.7109375" bestFit="1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8.140625" customWidth="1"/>
    <col min="17" max="17" width="17.140625" customWidth="1"/>
    <col min="18" max="18" width="18.85546875" bestFit="1" customWidth="1"/>
  </cols>
  <sheetData>
    <row r="1" spans="1:18" ht="26.25" x14ac:dyDescent="0.25">
      <c r="A1" s="662" t="s">
        <v>298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</row>
    <row r="2" spans="1:18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8" ht="11.25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8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18" ht="25.5" x14ac:dyDescent="0.25">
      <c r="A6" s="17" t="s">
        <v>0</v>
      </c>
      <c r="B6" s="316" t="s">
        <v>1</v>
      </c>
      <c r="C6" s="316" t="s">
        <v>2</v>
      </c>
      <c r="D6" s="316" t="s">
        <v>3</v>
      </c>
      <c r="E6" s="316" t="s">
        <v>76</v>
      </c>
      <c r="F6" s="316" t="s">
        <v>4</v>
      </c>
      <c r="G6" s="653" t="s">
        <v>5</v>
      </c>
      <c r="H6" s="653"/>
      <c r="I6" s="653"/>
      <c r="J6" s="653"/>
      <c r="K6" s="653"/>
      <c r="L6" s="653"/>
      <c r="M6" s="653"/>
      <c r="N6" s="653"/>
      <c r="O6" s="653"/>
      <c r="P6" s="316" t="s">
        <v>77</v>
      </c>
      <c r="Q6" s="316" t="s">
        <v>84</v>
      </c>
      <c r="R6" s="18" t="s">
        <v>85</v>
      </c>
    </row>
    <row r="7" spans="1:18" ht="22.5" x14ac:dyDescent="0.25">
      <c r="A7" s="654" t="str">
        <f>'Standard + Standard klein'!A7:A9</f>
        <v>Voraus-kommando</v>
      </c>
      <c r="B7" s="16" t="str">
        <f>'Standard + Standard klein'!B7</f>
        <v>Deggendorf</v>
      </c>
      <c r="C7" s="16" t="str">
        <f>'Standard + Standard klein'!C7</f>
        <v>Deggendorf</v>
      </c>
      <c r="D7" s="16" t="str">
        <f>'Standard + Standard klein'!D7</f>
        <v>KdoW</v>
      </c>
      <c r="E7" s="16" t="str">
        <f>'Standard + Standard klein'!E7</f>
        <v/>
      </c>
      <c r="F7" s="106" t="str">
        <f>'Standard + Standard klein'!F7</f>
        <v>Florian DEG 10/1</v>
      </c>
      <c r="G7" s="107">
        <f>'Standard + Standard klein'!G7</f>
        <v>1</v>
      </c>
      <c r="H7" s="107" t="str">
        <f>'Standard + Standard klein'!H7</f>
        <v>/</v>
      </c>
      <c r="I7" s="107">
        <f>'Standard + Standard klein'!I7</f>
        <v>1</v>
      </c>
      <c r="J7" s="107" t="str">
        <f>'Standard + Standard klein'!J7</f>
        <v>/</v>
      </c>
      <c r="K7" s="107">
        <f>'Standard + Standard klein'!K7</f>
        <v>0</v>
      </c>
      <c r="L7" s="107" t="str">
        <f>'Standard + Standard klein'!L7</f>
        <v>/</v>
      </c>
      <c r="M7" s="107">
        <f>'Standard + Standard klein'!M7</f>
        <v>1</v>
      </c>
      <c r="N7" s="107" t="str">
        <f>'Standard + Standard klein'!N7</f>
        <v>/</v>
      </c>
      <c r="O7" s="107">
        <f>'Standard + Standard klein'!O7</f>
        <v>3</v>
      </c>
      <c r="P7" s="106" t="str">
        <f>'Standard + Standard klein'!P7</f>
        <v>Allrad</v>
      </c>
      <c r="Q7" s="106" t="str">
        <f>'Standard + Standard klein'!Q7</f>
        <v>Navi, Laptop, Internetstick, Handy</v>
      </c>
      <c r="R7" s="347" t="str">
        <f>'Standard + Standard klein'!R7</f>
        <v>plant den Einsatz, Führt das Kontigent</v>
      </c>
    </row>
    <row r="8" spans="1:18" ht="22.5" x14ac:dyDescent="0.25">
      <c r="A8" s="613"/>
      <c r="B8" s="16" t="str">
        <f>'Standard + Standard klein'!B8</f>
        <v>Landkreis</v>
      </c>
      <c r="C8" s="16" t="str">
        <f>'Standard + Standard klein'!C8</f>
        <v>Landkreis</v>
      </c>
      <c r="D8" s="16" t="str">
        <f>'Standard + Standard klein'!D8</f>
        <v>KdoW</v>
      </c>
      <c r="E8" s="16"/>
      <c r="F8" s="106" t="str">
        <f>'Standard + Standard klein'!F8</f>
        <v>Kater Deggendorf 10/1</v>
      </c>
      <c r="G8" s="107">
        <f>'Standard + Standard klein'!G8</f>
        <v>0</v>
      </c>
      <c r="H8" s="107" t="str">
        <f>'Standard + Standard klein'!H8</f>
        <v>/</v>
      </c>
      <c r="I8" s="107">
        <f>'Standard + Standard klein'!I8</f>
        <v>2</v>
      </c>
      <c r="J8" s="107" t="str">
        <f>'Standard + Standard klein'!J8</f>
        <v>/</v>
      </c>
      <c r="K8" s="107">
        <f>'Standard + Standard klein'!K8</f>
        <v>0</v>
      </c>
      <c r="L8" s="107" t="str">
        <f>'Standard + Standard klein'!L8</f>
        <v>/</v>
      </c>
      <c r="M8" s="107">
        <f>'Standard + Standard klein'!M8</f>
        <v>2</v>
      </c>
      <c r="N8" s="107" t="str">
        <f>'Standard + Standard klein'!N8</f>
        <v>/</v>
      </c>
      <c r="O8" s="107">
        <f>'Standard + Standard klein'!O8</f>
        <v>4</v>
      </c>
      <c r="P8" s="106" t="str">
        <f>'Standard + Standard klein'!P8</f>
        <v>Allrad</v>
      </c>
      <c r="Q8" s="106" t="str">
        <f>'Standard + Standard klein'!Q8</f>
        <v/>
      </c>
      <c r="R8" s="347" t="str">
        <f>'Standard + Standard klein'!R8</f>
        <v>Erl. Verwaltungs-angelegenheiten</v>
      </c>
    </row>
    <row r="9" spans="1:18" ht="33.75" x14ac:dyDescent="0.25">
      <c r="A9" s="655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18" x14ac:dyDescent="0.25">
      <c r="A10" s="284" t="str">
        <f>'Standard + Standard klein'!A10</f>
        <v>Führung</v>
      </c>
      <c r="B10" s="134" t="str">
        <f>'Standard + Standard klein'!B10</f>
        <v>Schöllnach</v>
      </c>
      <c r="C10" s="134" t="str">
        <f>'Standard + Standard klein'!C10</f>
        <v>Schöllnach</v>
      </c>
      <c r="D10" s="134" t="str">
        <f>'Standard + Standard klein'!D10</f>
        <v xml:space="preserve">MZF </v>
      </c>
      <c r="E10" s="134" t="s">
        <v>16</v>
      </c>
      <c r="F10" s="156" t="str">
        <f>'Standard + Standard klein'!F10</f>
        <v>Florian Schöllnach 11/1</v>
      </c>
      <c r="G10" s="157">
        <f>'Standard + Standard klein'!G10</f>
        <v>0</v>
      </c>
      <c r="H10" s="157" t="str">
        <f>'Standard + Standard klein'!H10</f>
        <v>/</v>
      </c>
      <c r="I10" s="157">
        <f>'Standard + Standard klein'!I10</f>
        <v>2</v>
      </c>
      <c r="J10" s="157" t="str">
        <f>'Standard + Standard klein'!J10</f>
        <v>/</v>
      </c>
      <c r="K10" s="157">
        <f>'Standard + Standard klein'!K10</f>
        <v>0</v>
      </c>
      <c r="L10" s="157" t="str">
        <f>'Standard + Standard klein'!L10</f>
        <v>/</v>
      </c>
      <c r="M10" s="157">
        <f>'Standard + Standard klein'!M10</f>
        <v>2</v>
      </c>
      <c r="N10" s="157" t="str">
        <f>'Standard + Standard klein'!N10</f>
        <v>/</v>
      </c>
      <c r="O10" s="157">
        <f>'Standard + Standard klein'!O10</f>
        <v>4</v>
      </c>
      <c r="P10" s="156" t="str">
        <f>'Standard + Standard klein'!P10</f>
        <v>Allrad</v>
      </c>
      <c r="Q10" s="156" t="str">
        <f>'Standard + Standard klein'!Q10</f>
        <v>KBM UG ÖEL</v>
      </c>
      <c r="R10" s="216" t="str">
        <f>'Standard + Standard klein'!R10</f>
        <v>Melder/Erkunder</v>
      </c>
    </row>
    <row r="11" spans="1:18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</row>
    <row r="12" spans="1:18" ht="27.75" customHeight="1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>
        <f>'Standard + Standard klein'!G12</f>
        <v>0</v>
      </c>
      <c r="H12" s="160" t="str">
        <f>'Standard + Standard klein'!H12</f>
        <v>/</v>
      </c>
      <c r="I12" s="160">
        <f>'Standard + Standard klein'!I12</f>
        <v>0</v>
      </c>
      <c r="J12" s="160" t="str">
        <f>'Standard + Standard klein'!J12</f>
        <v>/</v>
      </c>
      <c r="K12" s="160">
        <f>'Standard + Standard klein'!K12</f>
        <v>0</v>
      </c>
      <c r="L12" s="160" t="str">
        <f>'Standard + Standard klein'!L12</f>
        <v>/</v>
      </c>
      <c r="M12" s="160">
        <f>'Standard + Standard klein'!M12</f>
        <v>2</v>
      </c>
      <c r="N12" s="160" t="str">
        <f>'Standard + Standard klein'!N12</f>
        <v>/</v>
      </c>
      <c r="O12" s="160">
        <f>'Standard + Standard klein'!O12</f>
        <v>2</v>
      </c>
      <c r="P12" s="159"/>
      <c r="Q12" s="159"/>
      <c r="R12" s="340" t="str">
        <f>'Standard + Standard klein'!R12</f>
        <v>Trägerfahrzeug:
freies WLF aus dem LKR.</v>
      </c>
    </row>
    <row r="13" spans="1:18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</row>
    <row r="14" spans="1:18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tr">
        <f>'Standard + Standard klein'!Q14</f>
        <v>8 kVA Stromerzeuger</v>
      </c>
      <c r="R14" s="340" t="str">
        <f>'Standard + Standard klein'!R14</f>
        <v>Melder/Mechaniker</v>
      </c>
    </row>
    <row r="15" spans="1:18" ht="24" customHeight="1" x14ac:dyDescent="0.25">
      <c r="A15" s="609"/>
      <c r="B15" s="158" t="str">
        <f>'Standard + Standard klein'!B15</f>
        <v>Plattling</v>
      </c>
      <c r="C15" s="158" t="str">
        <f>'Standard + Standard klein'!C15</f>
        <v>Pankofen</v>
      </c>
      <c r="D15" s="158" t="str">
        <f>'Standard + Standard klein'!D15</f>
        <v>Anhänger</v>
      </c>
      <c r="E15" s="158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59"/>
      <c r="Q15" s="160" t="str">
        <f>'Standard + Standard klein'!Q15</f>
        <v>gezogen von Pankofen 65/1</v>
      </c>
      <c r="R15" s="340" t="str">
        <f>'Standard + Standard klein'!R15</f>
        <v xml:space="preserve">Mobile Diesel Tankstelle 
mit 460 Liter </v>
      </c>
    </row>
    <row r="16" spans="1:18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</row>
    <row r="17" spans="1:19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</row>
    <row r="18" spans="1:19" ht="23.25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</row>
    <row r="19" spans="1:19" ht="15.75" thickBot="1" x14ac:dyDescent="0.3">
      <c r="A19" s="172"/>
      <c r="B19" s="154"/>
      <c r="C19" s="154"/>
      <c r="D19" s="154"/>
      <c r="E19" s="154"/>
      <c r="F19" s="154"/>
      <c r="G19" s="338">
        <f>SUM(G7:G18)</f>
        <v>1</v>
      </c>
      <c r="H19" s="339" t="s">
        <v>74</v>
      </c>
      <c r="I19" s="261">
        <f>SUM(I7:I18)</f>
        <v>6</v>
      </c>
      <c r="J19" s="339" t="s">
        <v>74</v>
      </c>
      <c r="K19" s="261">
        <f>SUM(K7:K18)</f>
        <v>3</v>
      </c>
      <c r="L19" s="339" t="s">
        <v>74</v>
      </c>
      <c r="M19" s="261">
        <f>SUM(M7:M18)</f>
        <v>20</v>
      </c>
      <c r="N19" s="339" t="s">
        <v>74</v>
      </c>
      <c r="O19" s="262">
        <f>SUM(O7:O18)</f>
        <v>30</v>
      </c>
      <c r="P19" s="154"/>
      <c r="Q19" s="173"/>
      <c r="R19" s="173"/>
    </row>
    <row r="20" spans="1:19" ht="8.25" customHeight="1" thickBot="1" x14ac:dyDescent="0.3">
      <c r="A20" s="13"/>
      <c r="B20" s="14"/>
      <c r="C20" s="14"/>
      <c r="D20" s="14"/>
      <c r="E20" s="14"/>
      <c r="F20" s="14"/>
      <c r="G20" s="5"/>
      <c r="H20" s="5"/>
      <c r="I20" s="5"/>
      <c r="J20" s="5"/>
      <c r="K20" s="5"/>
      <c r="L20" s="5"/>
      <c r="M20" s="5"/>
      <c r="N20" s="5"/>
      <c r="O20" s="6"/>
      <c r="P20" s="14"/>
      <c r="Q20" s="15"/>
      <c r="R20" s="15"/>
    </row>
    <row r="21" spans="1:19" ht="15.75" thickBot="1" x14ac:dyDescent="0.3">
      <c r="A21" s="641" t="s">
        <v>103</v>
      </c>
      <c r="B21" s="642"/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3"/>
    </row>
    <row r="22" spans="1:19" ht="26.25" customHeight="1" thickBot="1" x14ac:dyDescent="0.3">
      <c r="A22" s="2" t="s">
        <v>0</v>
      </c>
      <c r="B22" s="310" t="s">
        <v>1</v>
      </c>
      <c r="C22" s="310" t="s">
        <v>2</v>
      </c>
      <c r="D22" s="310" t="s">
        <v>3</v>
      </c>
      <c r="E22" s="310" t="s">
        <v>76</v>
      </c>
      <c r="F22" s="310" t="s">
        <v>4</v>
      </c>
      <c r="G22" s="618" t="s">
        <v>5</v>
      </c>
      <c r="H22" s="618"/>
      <c r="I22" s="618"/>
      <c r="J22" s="618"/>
      <c r="K22" s="618"/>
      <c r="L22" s="618"/>
      <c r="M22" s="618"/>
      <c r="N22" s="618"/>
      <c r="O22" s="618"/>
      <c r="P22" s="310" t="s">
        <v>77</v>
      </c>
      <c r="Q22" s="310" t="s">
        <v>84</v>
      </c>
      <c r="R22" s="3" t="s">
        <v>85</v>
      </c>
    </row>
    <row r="23" spans="1:19" x14ac:dyDescent="0.25">
      <c r="A23" s="612" t="str">
        <f>'Standard + Standard klein'!A23:A26</f>
        <v>Logistik</v>
      </c>
      <c r="B23" s="87" t="str">
        <f>'Standard + Standard klein'!B23</f>
        <v>BRK</v>
      </c>
      <c r="C23" s="87" t="str">
        <f>'Standard + Standard klein'!C23</f>
        <v>BRK</v>
      </c>
      <c r="D23" s="87" t="str">
        <f>'Standard + Standard klein'!D23</f>
        <v>BetLKW</v>
      </c>
      <c r="E23" s="87" t="str">
        <f>'Standard + Standard klein'!E23</f>
        <v>DEG-8015</v>
      </c>
      <c r="F23" s="87" t="str">
        <f>'Standard + Standard klein'!F23</f>
        <v>Rotkreuz Deggendorf 61/86/1</v>
      </c>
      <c r="G23" s="88">
        <f>'Standard + Standard klein'!G23</f>
        <v>0</v>
      </c>
      <c r="H23" s="88" t="str">
        <f>'Standard + Standard klein'!H23</f>
        <v>/</v>
      </c>
      <c r="I23" s="88">
        <f>'Standard + Standard klein'!I23</f>
        <v>0</v>
      </c>
      <c r="J23" s="88" t="str">
        <f>'Standard + Standard klein'!J23</f>
        <v>/</v>
      </c>
      <c r="K23" s="88">
        <f>'Standard + Standard klein'!K23</f>
        <v>1</v>
      </c>
      <c r="L23" s="88" t="str">
        <f>'Standard + Standard klein'!L23</f>
        <v>/</v>
      </c>
      <c r="M23" s="88">
        <f>'Standard + Standard klein'!M23</f>
        <v>1</v>
      </c>
      <c r="N23" s="88" t="str">
        <f>'Standard + Standard klein'!N23</f>
        <v>/</v>
      </c>
      <c r="O23" s="88">
        <f>'Standard + Standard klein'!O23</f>
        <v>2</v>
      </c>
      <c r="P23" s="87" t="str">
        <f>'Standard + Standard klein'!P23</f>
        <v>Straße</v>
      </c>
      <c r="Q23" s="87" t="str">
        <f>'Standard + Standard klein'!Q23</f>
        <v/>
      </c>
      <c r="R23" s="110" t="str">
        <f>'Standard + Standard klein'!R23</f>
        <v/>
      </c>
    </row>
    <row r="24" spans="1:19" x14ac:dyDescent="0.25">
      <c r="A24" s="613"/>
      <c r="B24" s="93" t="str">
        <f>'Standard + Standard klein'!B24</f>
        <v>BRK</v>
      </c>
      <c r="C24" s="93" t="str">
        <f>'Standard + Standard klein'!C24</f>
        <v>BRK</v>
      </c>
      <c r="D24" s="93" t="str">
        <f>'Standard + Standard klein'!D24</f>
        <v>FKH</v>
      </c>
      <c r="E24" s="93" t="str">
        <f>'Standard + Standard klein'!E24</f>
        <v>DEG-8010</v>
      </c>
      <c r="F24" s="93" t="str">
        <f>'Standard + Standard klein'!F24</f>
        <v/>
      </c>
      <c r="G24" s="91" t="str">
        <f>'Standard + Standard klein'!G24</f>
        <v/>
      </c>
      <c r="H24" s="91" t="str">
        <f>'Standard + Standard klein'!H24</f>
        <v/>
      </c>
      <c r="I24" s="91" t="str">
        <f>'Standard + Standard klein'!I24</f>
        <v/>
      </c>
      <c r="J24" s="91" t="str">
        <f>'Standard + Standard klein'!J24</f>
        <v/>
      </c>
      <c r="K24" s="91" t="str">
        <f>'Standard + Standard klein'!K24</f>
        <v/>
      </c>
      <c r="L24" s="91" t="str">
        <f>'Standard + Standard klein'!L24</f>
        <v/>
      </c>
      <c r="M24" s="91" t="str">
        <f>'Standard + Standard klein'!M24</f>
        <v/>
      </c>
      <c r="N24" s="91" t="str">
        <f>'Standard + Standard klein'!N24</f>
        <v/>
      </c>
      <c r="O24" s="91" t="str">
        <f>'Standard + Standard klein'!O24</f>
        <v/>
      </c>
      <c r="P24" s="93" t="str">
        <f>'Standard + Standard klein'!P24</f>
        <v/>
      </c>
      <c r="Q24" s="93" t="str">
        <f>'Standard + Standard klein'!Q24</f>
        <v>gezogen RK 61/86/1</v>
      </c>
      <c r="R24" s="111" t="str">
        <f>'Standard + Standard klein'!R24</f>
        <v/>
      </c>
    </row>
    <row r="25" spans="1:19" x14ac:dyDescent="0.25">
      <c r="A25" s="613"/>
      <c r="B25" s="93" t="str">
        <f>'Standard + Standard klein'!B25</f>
        <v>BRK</v>
      </c>
      <c r="C25" s="93" t="str">
        <f>'Standard + Standard klein'!C25</f>
        <v>BRK</v>
      </c>
      <c r="D25" s="93" t="str">
        <f>'Standard + Standard klein'!D25</f>
        <v>KRAD</v>
      </c>
      <c r="E25" s="93" t="str">
        <f>'Standard + Standard klein'!E25</f>
        <v/>
      </c>
      <c r="F25" s="93" t="str">
        <f>'Standard + Standard klein'!F25</f>
        <v>Rotkreuz Deggendorf 17/2</v>
      </c>
      <c r="G25" s="91">
        <f>'Standard + Standard klein'!G25</f>
        <v>0</v>
      </c>
      <c r="H25" s="91" t="str">
        <f>'Standard + Standard klein'!H25</f>
        <v>/</v>
      </c>
      <c r="I25" s="91">
        <f>'Standard + Standard klein'!I25</f>
        <v>0</v>
      </c>
      <c r="J25" s="91" t="str">
        <f>'Standard + Standard klein'!J25</f>
        <v>/</v>
      </c>
      <c r="K25" s="91">
        <f>'Standard + Standard klein'!K25</f>
        <v>0</v>
      </c>
      <c r="L25" s="91" t="str">
        <f>'Standard + Standard klein'!L25</f>
        <v>/</v>
      </c>
      <c r="M25" s="91">
        <f>'Standard + Standard klein'!M25</f>
        <v>1</v>
      </c>
      <c r="N25" s="91" t="str">
        <f>'Standard + Standard klein'!N25</f>
        <v>/</v>
      </c>
      <c r="O25" s="91">
        <f>'Standard + Standard klein'!O25</f>
        <v>1</v>
      </c>
      <c r="P25" s="93" t="str">
        <f>'Standard + Standard klein'!P25</f>
        <v/>
      </c>
      <c r="Q25" s="93" t="str">
        <f>'Standard + Standard klein'!Q25</f>
        <v/>
      </c>
      <c r="R25" s="111" t="str">
        <f>'Standard + Standard klein'!R25</f>
        <v/>
      </c>
    </row>
    <row r="26" spans="1:19" ht="15.75" thickBot="1" x14ac:dyDescent="0.3">
      <c r="A26" s="613"/>
      <c r="B26" s="185" t="str">
        <f>'Standard + Standard klein'!B26</f>
        <v>BRK</v>
      </c>
      <c r="C26" s="185" t="str">
        <f>'Standard + Standard klein'!C26</f>
        <v>BRK</v>
      </c>
      <c r="D26" s="185" t="str">
        <f>'Standard + Standard klein'!D26</f>
        <v>Kombi</v>
      </c>
      <c r="E26" s="185" t="str">
        <f>'Standard + Standard klein'!E26</f>
        <v>DEG-8012</v>
      </c>
      <c r="F26" s="185" t="str">
        <f>'Standard + Standard klein'!F26</f>
        <v>Rotkreuz Deggendorf 61/80/1</v>
      </c>
      <c r="G26" s="186">
        <f>'Standard + Standard klein'!G26</f>
        <v>0</v>
      </c>
      <c r="H26" s="186" t="str">
        <f>'Standard + Standard klein'!H26</f>
        <v>/</v>
      </c>
      <c r="I26" s="186">
        <f>'Standard + Standard klein'!I26</f>
        <v>1</v>
      </c>
      <c r="J26" s="186" t="str">
        <f>'Standard + Standard klein'!J26</f>
        <v>/</v>
      </c>
      <c r="K26" s="186">
        <f>'Standard + Standard klein'!K26</f>
        <v>0</v>
      </c>
      <c r="L26" s="186" t="str">
        <f>'Standard + Standard klein'!L26</f>
        <v>/</v>
      </c>
      <c r="M26" s="186">
        <f>'Standard + Standard klein'!M26</f>
        <v>4</v>
      </c>
      <c r="N26" s="186" t="str">
        <f>'Standard + Standard klein'!N26</f>
        <v>/</v>
      </c>
      <c r="O26" s="186">
        <f>'Standard + Standard klein'!O26</f>
        <v>5</v>
      </c>
      <c r="P26" s="185" t="str">
        <f>'Standard + Standard klein'!P26</f>
        <v>Straße</v>
      </c>
      <c r="Q26" s="185" t="str">
        <f>'Standard + Standard klein'!Q26</f>
        <v/>
      </c>
      <c r="R26" s="187" t="str">
        <f>'Standard + Standard klein'!R26</f>
        <v/>
      </c>
    </row>
    <row r="27" spans="1:19" ht="22.5" customHeight="1" x14ac:dyDescent="0.25">
      <c r="A27" s="318"/>
      <c r="B27" s="146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658" t="str">
        <f>'Standard + Standard klein'!Q27</f>
        <v>Das Zugfzg. wird lageabhängig von Seiten THW zugewiesen</v>
      </c>
      <c r="R27" s="659"/>
    </row>
    <row r="28" spans="1:19" ht="15.75" thickBot="1" x14ac:dyDescent="0.3">
      <c r="A28" s="319"/>
      <c r="B28" s="150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19" ht="15.75" thickBot="1" x14ac:dyDescent="0.3">
      <c r="A29" s="108" t="str">
        <f>'Standard + Standard klein'!A29</f>
        <v>Sanitätsdienst</v>
      </c>
      <c r="B29" s="94" t="str">
        <f>'Standard + Standard klein'!B29</f>
        <v>MHD</v>
      </c>
      <c r="C29" s="94" t="str">
        <f>'Standard + Standard klein'!C29</f>
        <v>MHD</v>
      </c>
      <c r="D29" s="94" t="str">
        <f>'Standard + Standard klein'!D29</f>
        <v>RTW</v>
      </c>
      <c r="E29" s="94" t="str">
        <f>'Standard + Standard klein'!E29</f>
        <v/>
      </c>
      <c r="F29" s="94" t="str">
        <f>'Standard + Standard klein'!F29</f>
        <v>Johannes Deggendorf 71/70</v>
      </c>
      <c r="G29" s="120">
        <f>'Standard + Standard klein'!G29</f>
        <v>0</v>
      </c>
      <c r="H29" s="120" t="str">
        <f>'Standard + Standard klein'!H29</f>
        <v>/</v>
      </c>
      <c r="I29" s="120">
        <f>'Standard + Standard klein'!I29</f>
        <v>0</v>
      </c>
      <c r="J29" s="120" t="str">
        <f>'Standard + Standard klein'!J29</f>
        <v>/</v>
      </c>
      <c r="K29" s="120">
        <f>'Standard + Standard klein'!K29</f>
        <v>0</v>
      </c>
      <c r="L29" s="120" t="str">
        <f>'Standard + Standard klein'!L29</f>
        <v>/</v>
      </c>
      <c r="M29" s="120">
        <f>'Standard + Standard klein'!M29</f>
        <v>2</v>
      </c>
      <c r="N29" s="120" t="str">
        <f>'Standard + Standard klein'!N29</f>
        <v>/</v>
      </c>
      <c r="O29" s="120">
        <f>'Standard + Standard klein'!O29</f>
        <v>2</v>
      </c>
      <c r="P29" s="94" t="str">
        <f>'Standard + Standard klein'!P29</f>
        <v>Straße</v>
      </c>
      <c r="Q29" s="94" t="str">
        <f>'Standard + Standard klein'!Q29</f>
        <v/>
      </c>
      <c r="R29" s="109" t="str">
        <f>'Standard + Standard klein'!R29</f>
        <v/>
      </c>
      <c r="S29" s="36"/>
    </row>
    <row r="30" spans="1:19" ht="15.75" thickBot="1" x14ac:dyDescent="0.3">
      <c r="A30" s="13"/>
      <c r="B30" s="14"/>
      <c r="C30" s="14"/>
      <c r="D30" s="14"/>
      <c r="E30" s="14"/>
      <c r="F30" s="14"/>
      <c r="G30" s="37">
        <f>SUM(G23:G29)</f>
        <v>0</v>
      </c>
      <c r="H30" s="38" t="s">
        <v>74</v>
      </c>
      <c r="I30" s="38">
        <f>SUM(I23:I29)</f>
        <v>1</v>
      </c>
      <c r="J30" s="38" t="s">
        <v>74</v>
      </c>
      <c r="K30" s="38">
        <f>SUM(K23:K29)</f>
        <v>2</v>
      </c>
      <c r="L30" s="38" t="s">
        <v>74</v>
      </c>
      <c r="M30" s="38">
        <f>SUM(M23:M29)</f>
        <v>10</v>
      </c>
      <c r="N30" s="38" t="s">
        <v>74</v>
      </c>
      <c r="O30" s="39">
        <f>SUM(O23:O29)</f>
        <v>13</v>
      </c>
      <c r="P30" s="14"/>
      <c r="Q30" s="15"/>
      <c r="R30" s="15"/>
    </row>
    <row r="31" spans="1:19" x14ac:dyDescent="0.25">
      <c r="A31" s="13"/>
      <c r="B31" s="14"/>
      <c r="C31" s="14"/>
      <c r="D31" s="14"/>
      <c r="E31" s="14"/>
      <c r="F31" s="14"/>
      <c r="G31" s="118"/>
      <c r="H31" s="118"/>
      <c r="I31" s="118"/>
      <c r="J31" s="118"/>
      <c r="K31" s="118"/>
      <c r="L31" s="118"/>
      <c r="M31" s="118"/>
      <c r="N31" s="118"/>
      <c r="O31" s="32"/>
      <c r="P31" s="14"/>
      <c r="Q31" s="15"/>
      <c r="R31" s="15"/>
    </row>
    <row r="32" spans="1:19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x14ac:dyDescent="0.25">
      <c r="A33" s="132" t="s">
        <v>352</v>
      </c>
      <c r="B33" s="133"/>
      <c r="C33" s="133"/>
      <c r="D33" s="133"/>
      <c r="E33" s="133"/>
      <c r="F33" s="133"/>
      <c r="G33" s="285"/>
    </row>
    <row r="34" spans="1:18" ht="13.5" customHeight="1" x14ac:dyDescent="0.25">
      <c r="A34" s="132" t="s">
        <v>357</v>
      </c>
      <c r="B34" s="133"/>
      <c r="C34" s="133"/>
      <c r="D34" s="133"/>
      <c r="E34" s="133"/>
      <c r="F34" s="133"/>
    </row>
    <row r="35" spans="1:18" ht="6" customHeight="1" thickBot="1" x14ac:dyDescent="0.3">
      <c r="A35" s="133"/>
      <c r="B35" s="133"/>
      <c r="C35" s="133"/>
      <c r="D35" s="133"/>
      <c r="E35" s="133"/>
      <c r="F35" s="133"/>
    </row>
    <row r="36" spans="1:18" s="285" customFormat="1" ht="15.75" thickBot="1" x14ac:dyDescent="0.3">
      <c r="A36" s="641" t="s">
        <v>386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3"/>
    </row>
    <row r="37" spans="1:18" s="285" customFormat="1" ht="26.25" thickBot="1" x14ac:dyDescent="0.3">
      <c r="A37" s="244" t="s">
        <v>0</v>
      </c>
      <c r="B37" s="315" t="s">
        <v>1</v>
      </c>
      <c r="C37" s="315" t="s">
        <v>2</v>
      </c>
      <c r="D37" s="315" t="s">
        <v>3</v>
      </c>
      <c r="E37" s="315" t="s">
        <v>76</v>
      </c>
      <c r="F37" s="315" t="s">
        <v>4</v>
      </c>
      <c r="G37" s="644" t="s">
        <v>5</v>
      </c>
      <c r="H37" s="644"/>
      <c r="I37" s="644"/>
      <c r="J37" s="644"/>
      <c r="K37" s="644"/>
      <c r="L37" s="644"/>
      <c r="M37" s="644"/>
      <c r="N37" s="644"/>
      <c r="O37" s="644"/>
      <c r="P37" s="315" t="s">
        <v>77</v>
      </c>
      <c r="Q37" s="315" t="s">
        <v>84</v>
      </c>
      <c r="R37" s="246" t="s">
        <v>85</v>
      </c>
    </row>
    <row r="38" spans="1:18" s="285" customFormat="1" x14ac:dyDescent="0.25">
      <c r="A38" s="610"/>
      <c r="B38" s="351" t="s">
        <v>108</v>
      </c>
      <c r="C38" s="351" t="s">
        <v>108</v>
      </c>
      <c r="D38" s="351" t="s">
        <v>35</v>
      </c>
      <c r="E38" s="351"/>
      <c r="F38" s="351" t="s">
        <v>110</v>
      </c>
      <c r="G38" s="352">
        <v>0</v>
      </c>
      <c r="H38" s="352" t="s">
        <v>74</v>
      </c>
      <c r="I38" s="352">
        <v>0</v>
      </c>
      <c r="J38" s="352" t="s">
        <v>74</v>
      </c>
      <c r="K38" s="352">
        <v>0</v>
      </c>
      <c r="L38" s="352" t="s">
        <v>74</v>
      </c>
      <c r="M38" s="352">
        <v>2</v>
      </c>
      <c r="N38" s="352" t="s">
        <v>74</v>
      </c>
      <c r="O38" s="353">
        <f>G38+I38+K38+M38</f>
        <v>2</v>
      </c>
      <c r="P38" s="351" t="s">
        <v>21</v>
      </c>
      <c r="Q38" s="354"/>
      <c r="R38" s="355"/>
    </row>
    <row r="39" spans="1:18" s="285" customFormat="1" x14ac:dyDescent="0.25">
      <c r="A39" s="610"/>
      <c r="B39" s="351" t="s">
        <v>19</v>
      </c>
      <c r="C39" s="351" t="s">
        <v>19</v>
      </c>
      <c r="D39" s="351" t="s">
        <v>109</v>
      </c>
      <c r="E39" s="351"/>
      <c r="F39" s="351"/>
      <c r="G39" s="352"/>
      <c r="H39" s="352"/>
      <c r="I39" s="352"/>
      <c r="J39" s="352"/>
      <c r="K39" s="352"/>
      <c r="L39" s="352"/>
      <c r="M39" s="352"/>
      <c r="N39" s="352"/>
      <c r="O39" s="353"/>
      <c r="P39" s="351"/>
      <c r="Q39" s="354" t="s">
        <v>117</v>
      </c>
      <c r="R39" s="355"/>
    </row>
    <row r="40" spans="1:18" s="285" customFormat="1" x14ac:dyDescent="0.25">
      <c r="A40" s="610"/>
      <c r="B40" s="351" t="s">
        <v>36</v>
      </c>
      <c r="C40" s="351" t="s">
        <v>36</v>
      </c>
      <c r="D40" s="351" t="s">
        <v>37</v>
      </c>
      <c r="E40" s="351" t="s">
        <v>38</v>
      </c>
      <c r="F40" s="351" t="s">
        <v>247</v>
      </c>
      <c r="G40" s="352">
        <v>0</v>
      </c>
      <c r="H40" s="352" t="s">
        <v>74</v>
      </c>
      <c r="I40" s="352">
        <v>0</v>
      </c>
      <c r="J40" s="352" t="s">
        <v>74</v>
      </c>
      <c r="K40" s="352">
        <v>1</v>
      </c>
      <c r="L40" s="352" t="s">
        <v>74</v>
      </c>
      <c r="M40" s="352">
        <v>8</v>
      </c>
      <c r="N40" s="352" t="s">
        <v>74</v>
      </c>
      <c r="O40" s="353">
        <f>G40+I40+K40+M40</f>
        <v>9</v>
      </c>
      <c r="P40" s="351" t="s">
        <v>13</v>
      </c>
      <c r="Q40" s="354" t="s">
        <v>341</v>
      </c>
      <c r="R40" s="355" t="s">
        <v>94</v>
      </c>
    </row>
    <row r="41" spans="1:18" s="285" customFormat="1" x14ac:dyDescent="0.25">
      <c r="A41" s="610"/>
      <c r="B41" s="356" t="s">
        <v>19</v>
      </c>
      <c r="C41" s="356" t="s">
        <v>39</v>
      </c>
      <c r="D41" s="356" t="s">
        <v>40</v>
      </c>
      <c r="E41" s="356" t="s">
        <v>41</v>
      </c>
      <c r="F41" s="356" t="s">
        <v>42</v>
      </c>
      <c r="G41" s="357">
        <v>0</v>
      </c>
      <c r="H41" s="357" t="s">
        <v>74</v>
      </c>
      <c r="I41" s="357">
        <v>0</v>
      </c>
      <c r="J41" s="357" t="s">
        <v>74</v>
      </c>
      <c r="K41" s="357">
        <v>1</v>
      </c>
      <c r="L41" s="357" t="s">
        <v>74</v>
      </c>
      <c r="M41" s="357">
        <v>8</v>
      </c>
      <c r="N41" s="357" t="s">
        <v>74</v>
      </c>
      <c r="O41" s="358">
        <f>G41+I41+K41+M41</f>
        <v>9</v>
      </c>
      <c r="P41" s="356" t="s">
        <v>21</v>
      </c>
      <c r="Q41" s="359" t="s">
        <v>97</v>
      </c>
      <c r="R41" s="360" t="s">
        <v>94</v>
      </c>
    </row>
    <row r="42" spans="1:18" s="285" customFormat="1" ht="15.75" thickBot="1" x14ac:dyDescent="0.3">
      <c r="A42" s="610"/>
      <c r="B42" s="351" t="s">
        <v>43</v>
      </c>
      <c r="C42" s="351" t="s">
        <v>43</v>
      </c>
      <c r="D42" s="351" t="s">
        <v>35</v>
      </c>
      <c r="E42" s="351" t="s">
        <v>44</v>
      </c>
      <c r="F42" s="351" t="s">
        <v>248</v>
      </c>
      <c r="G42" s="352">
        <v>0</v>
      </c>
      <c r="H42" s="352" t="s">
        <v>74</v>
      </c>
      <c r="I42" s="352">
        <v>0</v>
      </c>
      <c r="J42" s="352" t="s">
        <v>74</v>
      </c>
      <c r="K42" s="352">
        <v>0</v>
      </c>
      <c r="L42" s="352" t="s">
        <v>74</v>
      </c>
      <c r="M42" s="352">
        <v>2</v>
      </c>
      <c r="N42" s="352" t="s">
        <v>74</v>
      </c>
      <c r="O42" s="353">
        <f>G42+I42+K42+M42</f>
        <v>2</v>
      </c>
      <c r="P42" s="351" t="s">
        <v>21</v>
      </c>
      <c r="Q42" s="354"/>
      <c r="R42" s="355"/>
    </row>
    <row r="43" spans="1:18" s="285" customFormat="1" ht="15.75" thickBot="1" x14ac:dyDescent="0.3">
      <c r="A43" s="237"/>
      <c r="B43" s="238"/>
      <c r="C43" s="238"/>
      <c r="D43" s="238"/>
      <c r="E43" s="238"/>
      <c r="F43" s="238"/>
      <c r="G43" s="239">
        <f>SUM(G38:G42)</f>
        <v>0</v>
      </c>
      <c r="H43" s="240" t="s">
        <v>74</v>
      </c>
      <c r="I43" s="240">
        <f>SUM(I38:I42)</f>
        <v>0</v>
      </c>
      <c r="J43" s="240" t="s">
        <v>74</v>
      </c>
      <c r="K43" s="240">
        <f>SUM(K38:K42)</f>
        <v>2</v>
      </c>
      <c r="L43" s="240" t="s">
        <v>74</v>
      </c>
      <c r="M43" s="240">
        <f>SUM(M38:M42)</f>
        <v>20</v>
      </c>
      <c r="N43" s="240" t="s">
        <v>74</v>
      </c>
      <c r="O43" s="241">
        <f>SUM(O38:O42)</f>
        <v>22</v>
      </c>
      <c r="P43" s="238"/>
      <c r="Q43" s="242"/>
      <c r="R43" s="242"/>
    </row>
    <row r="44" spans="1:18" x14ac:dyDescent="0.25">
      <c r="A44" s="172"/>
      <c r="B44" s="154"/>
      <c r="C44" s="154"/>
      <c r="D44" s="154"/>
      <c r="E44" s="154"/>
      <c r="F44" s="154"/>
      <c r="G44" s="167"/>
      <c r="H44" s="167"/>
      <c r="I44" s="167"/>
      <c r="J44" s="167"/>
      <c r="K44" s="167"/>
      <c r="L44" s="167"/>
      <c r="M44" s="167"/>
      <c r="N44" s="167"/>
      <c r="O44" s="243"/>
      <c r="P44" s="154"/>
      <c r="Q44" s="173"/>
      <c r="R44" s="173"/>
    </row>
    <row r="45" spans="1:18" ht="7.5" customHeight="1" thickBot="1" x14ac:dyDescent="0.3">
      <c r="A45" s="172"/>
      <c r="B45" s="154"/>
      <c r="C45" s="154"/>
      <c r="D45" s="154"/>
      <c r="E45" s="154"/>
      <c r="F45" s="154"/>
      <c r="G45" s="167"/>
      <c r="H45" s="167"/>
      <c r="I45" s="167"/>
      <c r="J45" s="167"/>
      <c r="K45" s="167"/>
      <c r="L45" s="167"/>
      <c r="M45" s="167"/>
      <c r="N45" s="167"/>
      <c r="O45" s="243"/>
      <c r="P45" s="154"/>
      <c r="Q45" s="173"/>
      <c r="R45" s="173"/>
    </row>
    <row r="46" spans="1:18" ht="15.75" thickBot="1" x14ac:dyDescent="0.3">
      <c r="A46" s="641" t="s">
        <v>387</v>
      </c>
      <c r="B46" s="642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3"/>
    </row>
    <row r="47" spans="1:18" ht="26.25" thickBot="1" x14ac:dyDescent="0.3">
      <c r="A47" s="179" t="s">
        <v>0</v>
      </c>
      <c r="B47" s="314" t="s">
        <v>1</v>
      </c>
      <c r="C47" s="314" t="s">
        <v>2</v>
      </c>
      <c r="D47" s="314" t="s">
        <v>3</v>
      </c>
      <c r="E47" s="314" t="s">
        <v>76</v>
      </c>
      <c r="F47" s="314" t="s">
        <v>4</v>
      </c>
      <c r="G47" s="638" t="s">
        <v>5</v>
      </c>
      <c r="H47" s="638"/>
      <c r="I47" s="638"/>
      <c r="J47" s="638"/>
      <c r="K47" s="638"/>
      <c r="L47" s="638"/>
      <c r="M47" s="638"/>
      <c r="N47" s="638"/>
      <c r="O47" s="638"/>
      <c r="P47" s="314" t="s">
        <v>77</v>
      </c>
      <c r="Q47" s="314" t="s">
        <v>84</v>
      </c>
      <c r="R47" s="181" t="s">
        <v>85</v>
      </c>
    </row>
    <row r="48" spans="1:18" x14ac:dyDescent="0.25">
      <c r="A48" s="639" t="s">
        <v>82</v>
      </c>
      <c r="B48" s="361" t="s">
        <v>210</v>
      </c>
      <c r="C48" s="361" t="s">
        <v>210</v>
      </c>
      <c r="D48" s="361" t="s">
        <v>127</v>
      </c>
      <c r="E48" s="361"/>
      <c r="F48" s="362" t="s">
        <v>337</v>
      </c>
      <c r="G48" s="363">
        <v>0</v>
      </c>
      <c r="H48" s="364" t="s">
        <v>74</v>
      </c>
      <c r="I48" s="364">
        <v>0</v>
      </c>
      <c r="J48" s="364" t="s">
        <v>74</v>
      </c>
      <c r="K48" s="364">
        <v>1</v>
      </c>
      <c r="L48" s="364" t="s">
        <v>74</v>
      </c>
      <c r="M48" s="364">
        <v>8</v>
      </c>
      <c r="N48" s="364" t="s">
        <v>74</v>
      </c>
      <c r="O48" s="365">
        <f t="shared" ref="O48:O52" si="0">M48+K48+I48+G48</f>
        <v>9</v>
      </c>
      <c r="P48" s="366"/>
      <c r="Q48" s="367" t="s">
        <v>342</v>
      </c>
      <c r="R48" s="368"/>
    </row>
    <row r="49" spans="1:18" x14ac:dyDescent="0.25">
      <c r="A49" s="610"/>
      <c r="B49" s="351" t="s">
        <v>122</v>
      </c>
      <c r="C49" s="351" t="s">
        <v>122</v>
      </c>
      <c r="D49" s="351" t="s">
        <v>336</v>
      </c>
      <c r="E49" s="351"/>
      <c r="F49" s="369" t="s">
        <v>161</v>
      </c>
      <c r="G49" s="370">
        <v>0</v>
      </c>
      <c r="H49" s="352" t="s">
        <v>74</v>
      </c>
      <c r="I49" s="352">
        <v>0</v>
      </c>
      <c r="J49" s="352" t="s">
        <v>74</v>
      </c>
      <c r="K49" s="352">
        <v>1</v>
      </c>
      <c r="L49" s="352" t="s">
        <v>74</v>
      </c>
      <c r="M49" s="352">
        <v>8</v>
      </c>
      <c r="N49" s="352" t="s">
        <v>74</v>
      </c>
      <c r="O49" s="371">
        <f t="shared" si="0"/>
        <v>9</v>
      </c>
      <c r="P49" s="372"/>
      <c r="Q49" s="354" t="s">
        <v>342</v>
      </c>
      <c r="R49" s="355"/>
    </row>
    <row r="50" spans="1:18" ht="21" customHeight="1" x14ac:dyDescent="0.25">
      <c r="A50" s="610"/>
      <c r="B50" s="351" t="s">
        <v>10</v>
      </c>
      <c r="C50" s="351" t="s">
        <v>62</v>
      </c>
      <c r="D50" s="351" t="s">
        <v>63</v>
      </c>
      <c r="E50" s="351"/>
      <c r="F50" s="369" t="s">
        <v>253</v>
      </c>
      <c r="G50" s="370">
        <v>0</v>
      </c>
      <c r="H50" s="352" t="s">
        <v>74</v>
      </c>
      <c r="I50" s="352">
        <v>0</v>
      </c>
      <c r="J50" s="352" t="s">
        <v>74</v>
      </c>
      <c r="K50" s="352">
        <v>1</v>
      </c>
      <c r="L50" s="352" t="s">
        <v>74</v>
      </c>
      <c r="M50" s="352">
        <v>8</v>
      </c>
      <c r="N50" s="352" t="s">
        <v>74</v>
      </c>
      <c r="O50" s="371">
        <f t="shared" si="0"/>
        <v>9</v>
      </c>
      <c r="P50" s="372"/>
      <c r="Q50" s="373" t="s">
        <v>342</v>
      </c>
      <c r="R50" s="293"/>
    </row>
    <row r="51" spans="1:18" ht="21.6" customHeight="1" x14ac:dyDescent="0.25">
      <c r="A51" s="610"/>
      <c r="B51" s="351" t="s">
        <v>32</v>
      </c>
      <c r="C51" s="351" t="s">
        <v>48</v>
      </c>
      <c r="D51" s="351" t="s">
        <v>336</v>
      </c>
      <c r="E51" s="351"/>
      <c r="F51" s="369" t="s">
        <v>338</v>
      </c>
      <c r="G51" s="370">
        <v>0</v>
      </c>
      <c r="H51" s="352" t="s">
        <v>74</v>
      </c>
      <c r="I51" s="352">
        <v>1</v>
      </c>
      <c r="J51" s="352" t="s">
        <v>74</v>
      </c>
      <c r="K51" s="352">
        <v>1</v>
      </c>
      <c r="L51" s="352" t="s">
        <v>74</v>
      </c>
      <c r="M51" s="352">
        <v>7</v>
      </c>
      <c r="N51" s="352" t="s">
        <v>74</v>
      </c>
      <c r="O51" s="371">
        <f t="shared" si="0"/>
        <v>9</v>
      </c>
      <c r="P51" s="372"/>
      <c r="Q51" s="373" t="s">
        <v>343</v>
      </c>
      <c r="R51" s="374" t="s">
        <v>94</v>
      </c>
    </row>
    <row r="52" spans="1:18" ht="15" customHeight="1" x14ac:dyDescent="0.25">
      <c r="A52" s="610"/>
      <c r="B52" s="351" t="s">
        <v>65</v>
      </c>
      <c r="C52" s="351" t="s">
        <v>65</v>
      </c>
      <c r="D52" s="351" t="s">
        <v>309</v>
      </c>
      <c r="E52" s="351"/>
      <c r="F52" s="369" t="s">
        <v>67</v>
      </c>
      <c r="G52" s="370">
        <v>0</v>
      </c>
      <c r="H52" s="352" t="s">
        <v>74</v>
      </c>
      <c r="I52" s="352">
        <v>0</v>
      </c>
      <c r="J52" s="352" t="s">
        <v>74</v>
      </c>
      <c r="K52" s="352">
        <v>1</v>
      </c>
      <c r="L52" s="352" t="s">
        <v>74</v>
      </c>
      <c r="M52" s="352">
        <v>8</v>
      </c>
      <c r="N52" s="352" t="s">
        <v>74</v>
      </c>
      <c r="O52" s="371">
        <f t="shared" si="0"/>
        <v>9</v>
      </c>
      <c r="P52" s="372"/>
      <c r="Q52" s="373" t="s">
        <v>340</v>
      </c>
      <c r="R52" s="293"/>
    </row>
    <row r="53" spans="1:18" ht="21.6" customHeight="1" thickBot="1" x14ac:dyDescent="0.3">
      <c r="A53" s="640"/>
      <c r="B53" s="375" t="s">
        <v>65</v>
      </c>
      <c r="C53" s="375" t="s">
        <v>65</v>
      </c>
      <c r="D53" s="375" t="s">
        <v>109</v>
      </c>
      <c r="E53" s="375"/>
      <c r="F53" s="376"/>
      <c r="G53" s="377"/>
      <c r="H53" s="378"/>
      <c r="I53" s="378"/>
      <c r="J53" s="378"/>
      <c r="K53" s="378"/>
      <c r="L53" s="378"/>
      <c r="M53" s="378"/>
      <c r="N53" s="378"/>
      <c r="O53" s="379"/>
      <c r="P53" s="380"/>
      <c r="Q53" s="381" t="s">
        <v>339</v>
      </c>
      <c r="R53" s="382"/>
    </row>
    <row r="54" spans="1:18" ht="15.75" thickBot="1" x14ac:dyDescent="0.3">
      <c r="A54" s="1"/>
      <c r="B54" s="1"/>
      <c r="C54" s="1"/>
      <c r="D54" s="1"/>
      <c r="E54" s="1"/>
      <c r="F54" s="1"/>
      <c r="G54" s="289">
        <f>SUM(G48:G53)</f>
        <v>0</v>
      </c>
      <c r="H54" s="42" t="s">
        <v>74</v>
      </c>
      <c r="I54" s="43">
        <f>SUM(I48:I53)</f>
        <v>1</v>
      </c>
      <c r="J54" s="42" t="s">
        <v>74</v>
      </c>
      <c r="K54" s="43">
        <f>SUM(K48:K53)</f>
        <v>5</v>
      </c>
      <c r="L54" s="42" t="s">
        <v>74</v>
      </c>
      <c r="M54" s="43">
        <f>SUM(M48:M53)</f>
        <v>39</v>
      </c>
      <c r="N54" s="42" t="s">
        <v>74</v>
      </c>
      <c r="O54" s="44">
        <f>SUM(O48:O53)</f>
        <v>45</v>
      </c>
      <c r="P54" s="1"/>
      <c r="Q54" s="1"/>
      <c r="R54" s="1"/>
    </row>
    <row r="55" spans="1:18" ht="7.5" customHeight="1" thickBot="1" x14ac:dyDescent="0.3"/>
    <row r="56" spans="1:18" ht="15.75" thickBot="1" x14ac:dyDescent="0.3">
      <c r="D56" s="631" t="s">
        <v>296</v>
      </c>
      <c r="E56" s="632"/>
      <c r="F56" s="633"/>
      <c r="G56" s="119">
        <f>G54+G43+G30+G19</f>
        <v>1</v>
      </c>
      <c r="H56" s="350" t="s">
        <v>74</v>
      </c>
      <c r="I56" s="328">
        <f>I54+I43+I30+I19</f>
        <v>8</v>
      </c>
      <c r="J56" s="328" t="s">
        <v>74</v>
      </c>
      <c r="K56" s="328">
        <f>K54+K43+K30+K19</f>
        <v>12</v>
      </c>
      <c r="L56" s="328" t="s">
        <v>74</v>
      </c>
      <c r="M56" s="328">
        <f>M54+M43+M30+M19</f>
        <v>89</v>
      </c>
      <c r="N56" s="348" t="s">
        <v>74</v>
      </c>
      <c r="O56" s="330">
        <f>O54+O43+O30+O19</f>
        <v>110</v>
      </c>
    </row>
    <row r="57" spans="1:18" ht="15.75" thickBot="1" x14ac:dyDescent="0.3">
      <c r="D57" s="631" t="s">
        <v>222</v>
      </c>
      <c r="E57" s="632"/>
      <c r="F57" s="633"/>
      <c r="G57" s="324">
        <f>1+COUNTIF(G8:G18,0)+COUNTIF(G23:G29,0)+COUNTIF(G38:G42,0)+COUNTIF(G48:G53,0)</f>
        <v>25</v>
      </c>
      <c r="H57" s="632" t="s">
        <v>224</v>
      </c>
      <c r="I57" s="632"/>
      <c r="J57" s="632"/>
      <c r="K57" s="632"/>
      <c r="L57" s="632"/>
      <c r="M57" s="632"/>
      <c r="N57" s="632"/>
      <c r="O57" s="633"/>
    </row>
    <row r="58" spans="1:18" ht="15.75" thickBot="1" x14ac:dyDescent="0.3">
      <c r="D58" s="634" t="s">
        <v>223</v>
      </c>
      <c r="E58" s="635"/>
      <c r="F58" s="636"/>
      <c r="G58" s="325">
        <f>COUNTBLANK(G7:G18)+COUNTBLANK(G23:G29)+COUNTBLANK(G38:G42)+COUNTBLANK(G48:G53)</f>
        <v>5</v>
      </c>
      <c r="H58" s="635" t="s">
        <v>226</v>
      </c>
      <c r="I58" s="635"/>
      <c r="J58" s="635"/>
      <c r="K58" s="635"/>
      <c r="L58" s="635"/>
      <c r="M58" s="635"/>
      <c r="N58" s="635"/>
      <c r="O58" s="636"/>
    </row>
    <row r="59" spans="1:18" x14ac:dyDescent="0.25">
      <c r="D59" s="118"/>
      <c r="E59" s="118"/>
      <c r="F59" s="118"/>
      <c r="G59" s="288"/>
      <c r="H59" s="118"/>
      <c r="I59" s="118"/>
      <c r="J59" s="118"/>
      <c r="K59" s="118"/>
      <c r="L59" s="118"/>
      <c r="M59" s="118"/>
      <c r="N59" s="118"/>
      <c r="O59" s="118"/>
    </row>
    <row r="60" spans="1:18" x14ac:dyDescent="0.25">
      <c r="D60" s="118"/>
      <c r="E60" s="118"/>
      <c r="F60" s="118"/>
      <c r="G60" s="288"/>
      <c r="H60" s="118"/>
      <c r="I60" s="118"/>
      <c r="J60" s="118"/>
      <c r="K60" s="118"/>
      <c r="L60" s="118"/>
      <c r="M60" s="118"/>
      <c r="N60" s="118"/>
      <c r="O60" s="118"/>
    </row>
    <row r="61" spans="1:18" x14ac:dyDescent="0.25">
      <c r="D61" s="118"/>
      <c r="E61" s="118"/>
      <c r="F61" s="118"/>
      <c r="G61" s="288"/>
      <c r="H61" s="118"/>
      <c r="I61" s="118"/>
      <c r="J61" s="118"/>
      <c r="K61" s="118"/>
      <c r="L61" s="118"/>
      <c r="M61" s="118"/>
      <c r="N61" s="118"/>
      <c r="O61" s="118"/>
    </row>
    <row r="62" spans="1:18" x14ac:dyDescent="0.25">
      <c r="A62" s="132" t="s">
        <v>353</v>
      </c>
      <c r="B62" s="133"/>
      <c r="C62" s="133"/>
      <c r="D62" s="133"/>
      <c r="E62" s="133"/>
      <c r="F62" s="133"/>
      <c r="G62" s="133"/>
      <c r="H62" s="133"/>
    </row>
    <row r="63" spans="1:18" x14ac:dyDescent="0.25">
      <c r="A63" s="132" t="s">
        <v>356</v>
      </c>
      <c r="B63" s="133"/>
      <c r="C63" s="133"/>
      <c r="D63" s="133"/>
      <c r="E63" s="133"/>
      <c r="F63" s="133"/>
      <c r="G63" s="133"/>
      <c r="H63" s="133"/>
    </row>
    <row r="64" spans="1:18" ht="15.75" thickBot="1" x14ac:dyDescent="0.3"/>
    <row r="65" spans="1:18" ht="15.75" thickBot="1" x14ac:dyDescent="0.3">
      <c r="A65" s="641" t="s">
        <v>388</v>
      </c>
      <c r="B65" s="642"/>
      <c r="C65" s="642"/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  <c r="P65" s="642"/>
      <c r="Q65" s="642"/>
      <c r="R65" s="643"/>
    </row>
    <row r="66" spans="1:18" ht="26.25" thickBot="1" x14ac:dyDescent="0.3">
      <c r="A66" s="244" t="s">
        <v>0</v>
      </c>
      <c r="B66" s="315" t="s">
        <v>1</v>
      </c>
      <c r="C66" s="315" t="s">
        <v>2</v>
      </c>
      <c r="D66" s="315" t="s">
        <v>3</v>
      </c>
      <c r="E66" s="315" t="s">
        <v>76</v>
      </c>
      <c r="F66" s="315" t="s">
        <v>4</v>
      </c>
      <c r="G66" s="644" t="s">
        <v>5</v>
      </c>
      <c r="H66" s="644"/>
      <c r="I66" s="644"/>
      <c r="J66" s="644"/>
      <c r="K66" s="644"/>
      <c r="L66" s="644"/>
      <c r="M66" s="644"/>
      <c r="N66" s="644"/>
      <c r="O66" s="644"/>
      <c r="P66" s="315" t="s">
        <v>77</v>
      </c>
      <c r="Q66" s="315" t="s">
        <v>84</v>
      </c>
      <c r="R66" s="246" t="s">
        <v>85</v>
      </c>
    </row>
    <row r="67" spans="1:18" x14ac:dyDescent="0.25">
      <c r="A67" s="610"/>
      <c r="B67" s="250" t="s">
        <v>108</v>
      </c>
      <c r="C67" s="250" t="s">
        <v>108</v>
      </c>
      <c r="D67" s="250" t="s">
        <v>35</v>
      </c>
      <c r="E67" s="250"/>
      <c r="F67" s="250" t="s">
        <v>110</v>
      </c>
      <c r="G67" s="251">
        <v>0</v>
      </c>
      <c r="H67" s="251" t="s">
        <v>74</v>
      </c>
      <c r="I67" s="251">
        <v>0</v>
      </c>
      <c r="J67" s="251" t="s">
        <v>74</v>
      </c>
      <c r="K67" s="251">
        <v>0</v>
      </c>
      <c r="L67" s="251" t="s">
        <v>74</v>
      </c>
      <c r="M67" s="251">
        <v>2</v>
      </c>
      <c r="N67" s="251" t="s">
        <v>74</v>
      </c>
      <c r="O67" s="252">
        <f>G67+I67+K67+M67</f>
        <v>2</v>
      </c>
      <c r="P67" s="250" t="s">
        <v>21</v>
      </c>
      <c r="Q67" s="524"/>
      <c r="R67" s="525"/>
    </row>
    <row r="68" spans="1:18" x14ac:dyDescent="0.25">
      <c r="A68" s="610"/>
      <c r="B68" s="250" t="s">
        <v>19</v>
      </c>
      <c r="C68" s="250" t="s">
        <v>19</v>
      </c>
      <c r="D68" s="250" t="s">
        <v>109</v>
      </c>
      <c r="E68" s="250"/>
      <c r="F68" s="250"/>
      <c r="G68" s="251"/>
      <c r="H68" s="251"/>
      <c r="I68" s="251"/>
      <c r="J68" s="251"/>
      <c r="K68" s="251"/>
      <c r="L68" s="251"/>
      <c r="M68" s="251"/>
      <c r="N68" s="251"/>
      <c r="O68" s="252"/>
      <c r="P68" s="250"/>
      <c r="Q68" s="524" t="s">
        <v>117</v>
      </c>
      <c r="R68" s="525"/>
    </row>
    <row r="69" spans="1:18" x14ac:dyDescent="0.25">
      <c r="A69" s="610"/>
      <c r="B69" s="250" t="s">
        <v>36</v>
      </c>
      <c r="C69" s="250" t="s">
        <v>36</v>
      </c>
      <c r="D69" s="250" t="s">
        <v>37</v>
      </c>
      <c r="E69" s="250" t="s">
        <v>38</v>
      </c>
      <c r="F69" s="250" t="s">
        <v>247</v>
      </c>
      <c r="G69" s="251">
        <v>0</v>
      </c>
      <c r="H69" s="251" t="s">
        <v>74</v>
      </c>
      <c r="I69" s="251">
        <v>0</v>
      </c>
      <c r="J69" s="251" t="s">
        <v>74</v>
      </c>
      <c r="K69" s="251">
        <v>1</v>
      </c>
      <c r="L69" s="251" t="s">
        <v>74</v>
      </c>
      <c r="M69" s="251">
        <v>8</v>
      </c>
      <c r="N69" s="251" t="s">
        <v>74</v>
      </c>
      <c r="O69" s="252">
        <f>G69+I69+K69+M69</f>
        <v>9</v>
      </c>
      <c r="P69" s="250" t="s">
        <v>13</v>
      </c>
      <c r="Q69" s="524" t="s">
        <v>341</v>
      </c>
      <c r="R69" s="525" t="s">
        <v>94</v>
      </c>
    </row>
    <row r="70" spans="1:18" x14ac:dyDescent="0.25">
      <c r="A70" s="610"/>
      <c r="B70" s="383" t="s">
        <v>19</v>
      </c>
      <c r="C70" s="383" t="s">
        <v>39</v>
      </c>
      <c r="D70" s="383" t="s">
        <v>40</v>
      </c>
      <c r="E70" s="383" t="s">
        <v>41</v>
      </c>
      <c r="F70" s="383" t="s">
        <v>42</v>
      </c>
      <c r="G70" s="384">
        <v>0</v>
      </c>
      <c r="H70" s="384" t="s">
        <v>74</v>
      </c>
      <c r="I70" s="384">
        <v>0</v>
      </c>
      <c r="J70" s="384" t="s">
        <v>74</v>
      </c>
      <c r="K70" s="384">
        <v>1</v>
      </c>
      <c r="L70" s="384" t="s">
        <v>74</v>
      </c>
      <c r="M70" s="384">
        <v>8</v>
      </c>
      <c r="N70" s="384" t="s">
        <v>74</v>
      </c>
      <c r="O70" s="385">
        <f>G70+I70+K70+M70</f>
        <v>9</v>
      </c>
      <c r="P70" s="383" t="s">
        <v>21</v>
      </c>
      <c r="Q70" s="535" t="s">
        <v>97</v>
      </c>
      <c r="R70" s="536" t="s">
        <v>94</v>
      </c>
    </row>
    <row r="71" spans="1:18" ht="15.75" thickBot="1" x14ac:dyDescent="0.3">
      <c r="A71" s="640"/>
      <c r="B71" s="257" t="s">
        <v>43</v>
      </c>
      <c r="C71" s="257" t="s">
        <v>43</v>
      </c>
      <c r="D71" s="257" t="s">
        <v>35</v>
      </c>
      <c r="E71" s="257" t="s">
        <v>44</v>
      </c>
      <c r="F71" s="257" t="s">
        <v>248</v>
      </c>
      <c r="G71" s="258">
        <v>0</v>
      </c>
      <c r="H71" s="258" t="s">
        <v>74</v>
      </c>
      <c r="I71" s="258">
        <v>0</v>
      </c>
      <c r="J71" s="258" t="s">
        <v>74</v>
      </c>
      <c r="K71" s="258">
        <v>0</v>
      </c>
      <c r="L71" s="258" t="s">
        <v>74</v>
      </c>
      <c r="M71" s="258">
        <v>2</v>
      </c>
      <c r="N71" s="258" t="s">
        <v>74</v>
      </c>
      <c r="O71" s="259">
        <f>G71+I71+K71+M71</f>
        <v>2</v>
      </c>
      <c r="P71" s="257" t="s">
        <v>21</v>
      </c>
      <c r="Q71" s="550"/>
      <c r="R71" s="551"/>
    </row>
    <row r="72" spans="1:18" ht="15.75" thickBot="1" x14ac:dyDescent="0.3">
      <c r="A72" s="237"/>
      <c r="B72" s="238"/>
      <c r="C72" s="238"/>
      <c r="D72" s="238"/>
      <c r="E72" s="238"/>
      <c r="F72" s="238"/>
      <c r="G72" s="239">
        <f>SUM(G67:G71)</f>
        <v>0</v>
      </c>
      <c r="H72" s="240" t="s">
        <v>74</v>
      </c>
      <c r="I72" s="240">
        <f>SUM(I67:I71)</f>
        <v>0</v>
      </c>
      <c r="J72" s="240" t="s">
        <v>74</v>
      </c>
      <c r="K72" s="240">
        <f>SUM(K67:K71)</f>
        <v>2</v>
      </c>
      <c r="L72" s="240" t="s">
        <v>74</v>
      </c>
      <c r="M72" s="240">
        <f>SUM(M67:M71)</f>
        <v>20</v>
      </c>
      <c r="N72" s="240" t="s">
        <v>74</v>
      </c>
      <c r="O72" s="241">
        <f>SUM(O67:O71)</f>
        <v>22</v>
      </c>
      <c r="P72" s="238"/>
      <c r="Q72" s="242"/>
      <c r="R72" s="242"/>
    </row>
    <row r="73" spans="1:18" x14ac:dyDescent="0.25">
      <c r="A73" s="133"/>
      <c r="B73" s="133"/>
      <c r="C73" s="133"/>
      <c r="D73" s="167"/>
      <c r="E73" s="167"/>
      <c r="F73" s="167"/>
      <c r="G73" s="288"/>
      <c r="H73" s="167"/>
      <c r="I73" s="167"/>
      <c r="J73" s="167"/>
      <c r="K73" s="167"/>
      <c r="L73" s="167"/>
      <c r="M73" s="167"/>
      <c r="N73" s="167"/>
      <c r="O73" s="167"/>
      <c r="P73" s="133"/>
      <c r="Q73" s="133"/>
      <c r="R73" s="133"/>
    </row>
    <row r="74" spans="1:18" ht="15.75" thickBot="1" x14ac:dyDescent="0.3">
      <c r="A74" s="133"/>
      <c r="B74" s="133"/>
      <c r="C74" s="133"/>
      <c r="D74" s="167"/>
      <c r="E74" s="167"/>
      <c r="F74" s="167"/>
      <c r="G74" s="288"/>
      <c r="H74" s="167"/>
      <c r="I74" s="167"/>
      <c r="J74" s="167"/>
      <c r="K74" s="167"/>
      <c r="L74" s="167"/>
      <c r="M74" s="167"/>
      <c r="N74" s="167"/>
      <c r="O74" s="167"/>
      <c r="P74" s="133"/>
      <c r="Q74" s="133"/>
      <c r="R74" s="133"/>
    </row>
    <row r="75" spans="1:18" ht="15.75" thickBot="1" x14ac:dyDescent="0.3">
      <c r="A75" s="641" t="s">
        <v>389</v>
      </c>
      <c r="B75" s="642"/>
      <c r="C75" s="642"/>
      <c r="D75" s="642"/>
      <c r="E75" s="642"/>
      <c r="F75" s="642"/>
      <c r="G75" s="642"/>
      <c r="H75" s="642"/>
      <c r="I75" s="642"/>
      <c r="J75" s="642"/>
      <c r="K75" s="642"/>
      <c r="L75" s="642"/>
      <c r="M75" s="642"/>
      <c r="N75" s="642"/>
      <c r="O75" s="642"/>
      <c r="P75" s="642"/>
      <c r="Q75" s="642"/>
      <c r="R75" s="643"/>
    </row>
    <row r="76" spans="1:18" ht="28.15" customHeight="1" thickBot="1" x14ac:dyDescent="0.3">
      <c r="A76" s="386" t="s">
        <v>0</v>
      </c>
      <c r="B76" s="315" t="s">
        <v>1</v>
      </c>
      <c r="C76" s="315" t="s">
        <v>2</v>
      </c>
      <c r="D76" s="315" t="s">
        <v>3</v>
      </c>
      <c r="E76" s="315" t="s">
        <v>76</v>
      </c>
      <c r="F76" s="315" t="s">
        <v>4</v>
      </c>
      <c r="G76" s="663" t="s">
        <v>5</v>
      </c>
      <c r="H76" s="664"/>
      <c r="I76" s="664"/>
      <c r="J76" s="664"/>
      <c r="K76" s="664"/>
      <c r="L76" s="664"/>
      <c r="M76" s="664"/>
      <c r="N76" s="664"/>
      <c r="O76" s="665"/>
      <c r="P76" s="315" t="s">
        <v>77</v>
      </c>
      <c r="Q76" s="315" t="s">
        <v>84</v>
      </c>
      <c r="R76" s="246" t="s">
        <v>85</v>
      </c>
    </row>
    <row r="77" spans="1:18" x14ac:dyDescent="0.25">
      <c r="A77" s="624" t="s">
        <v>82</v>
      </c>
      <c r="B77" s="247" t="s">
        <v>10</v>
      </c>
      <c r="C77" s="247" t="s">
        <v>10</v>
      </c>
      <c r="D77" s="247" t="s">
        <v>344</v>
      </c>
      <c r="E77" s="247"/>
      <c r="F77" s="387" t="s">
        <v>345</v>
      </c>
      <c r="G77" s="388">
        <v>0</v>
      </c>
      <c r="H77" s="248" t="s">
        <v>74</v>
      </c>
      <c r="I77" s="248">
        <v>0</v>
      </c>
      <c r="J77" s="248" t="s">
        <v>74</v>
      </c>
      <c r="K77" s="248">
        <v>0</v>
      </c>
      <c r="L77" s="248" t="s">
        <v>74</v>
      </c>
      <c r="M77" s="248">
        <v>3</v>
      </c>
      <c r="N77" s="248" t="s">
        <v>74</v>
      </c>
      <c r="O77" s="389">
        <f>M77+K77+I77+G77</f>
        <v>3</v>
      </c>
      <c r="P77" s="537"/>
      <c r="Q77" s="522"/>
      <c r="R77" s="523"/>
    </row>
    <row r="78" spans="1:18" ht="28.15" customHeight="1" x14ac:dyDescent="0.25">
      <c r="A78" s="624"/>
      <c r="B78" s="250" t="s">
        <v>60</v>
      </c>
      <c r="C78" s="250" t="s">
        <v>60</v>
      </c>
      <c r="D78" s="250" t="s">
        <v>346</v>
      </c>
      <c r="E78" s="250"/>
      <c r="F78" s="390" t="s">
        <v>347</v>
      </c>
      <c r="G78" s="391">
        <v>0</v>
      </c>
      <c r="H78" s="251" t="s">
        <v>74</v>
      </c>
      <c r="I78" s="251">
        <v>0</v>
      </c>
      <c r="J78" s="251" t="s">
        <v>74</v>
      </c>
      <c r="K78" s="251">
        <v>0</v>
      </c>
      <c r="L78" s="251" t="s">
        <v>74</v>
      </c>
      <c r="M78" s="251">
        <v>3</v>
      </c>
      <c r="N78" s="251" t="s">
        <v>74</v>
      </c>
      <c r="O78" s="392">
        <f t="shared" ref="O78:O82" si="1">M78+K78+I78+G78</f>
        <v>3</v>
      </c>
      <c r="P78" s="538"/>
      <c r="Q78" s="524"/>
      <c r="R78" s="525"/>
    </row>
    <row r="79" spans="1:18" ht="21" customHeight="1" x14ac:dyDescent="0.25">
      <c r="A79" s="624"/>
      <c r="B79" s="250" t="s">
        <v>14</v>
      </c>
      <c r="C79" s="250" t="s">
        <v>14</v>
      </c>
      <c r="D79" s="250" t="s">
        <v>309</v>
      </c>
      <c r="E79" s="250"/>
      <c r="F79" s="390" t="s">
        <v>348</v>
      </c>
      <c r="G79" s="391">
        <v>0</v>
      </c>
      <c r="H79" s="251" t="s">
        <v>74</v>
      </c>
      <c r="I79" s="251">
        <v>0</v>
      </c>
      <c r="J79" s="251" t="s">
        <v>74</v>
      </c>
      <c r="K79" s="251">
        <v>0</v>
      </c>
      <c r="L79" s="251" t="s">
        <v>74</v>
      </c>
      <c r="M79" s="251">
        <v>3</v>
      </c>
      <c r="N79" s="251" t="s">
        <v>74</v>
      </c>
      <c r="O79" s="392">
        <f>M79+K79+I79+G79</f>
        <v>3</v>
      </c>
      <c r="P79" s="538"/>
      <c r="Q79" s="656"/>
      <c r="R79" s="657"/>
    </row>
    <row r="80" spans="1:18" x14ac:dyDescent="0.25">
      <c r="A80" s="624"/>
      <c r="B80" s="250" t="s">
        <v>14</v>
      </c>
      <c r="C80" s="250" t="s">
        <v>14</v>
      </c>
      <c r="D80" s="255" t="s">
        <v>109</v>
      </c>
      <c r="E80" s="255"/>
      <c r="F80" s="393"/>
      <c r="G80" s="394"/>
      <c r="H80" s="251"/>
      <c r="I80" s="256"/>
      <c r="J80" s="251"/>
      <c r="K80" s="256"/>
      <c r="L80" s="251"/>
      <c r="M80" s="256"/>
      <c r="N80" s="256"/>
      <c r="O80" s="392"/>
      <c r="P80" s="539"/>
      <c r="Q80" s="666" t="s">
        <v>349</v>
      </c>
      <c r="R80" s="667"/>
    </row>
    <row r="81" spans="1:18" ht="15" customHeight="1" x14ac:dyDescent="0.25">
      <c r="A81" s="624"/>
      <c r="B81" s="255" t="s">
        <v>10</v>
      </c>
      <c r="C81" s="255" t="s">
        <v>10</v>
      </c>
      <c r="D81" s="255" t="s">
        <v>70</v>
      </c>
      <c r="E81" s="255"/>
      <c r="F81" s="393" t="s">
        <v>199</v>
      </c>
      <c r="G81" s="394">
        <v>0</v>
      </c>
      <c r="H81" s="251" t="s">
        <v>74</v>
      </c>
      <c r="I81" s="256">
        <v>0</v>
      </c>
      <c r="J81" s="251" t="s">
        <v>74</v>
      </c>
      <c r="K81" s="256">
        <v>1</v>
      </c>
      <c r="L81" s="251" t="s">
        <v>74</v>
      </c>
      <c r="M81" s="256">
        <v>5</v>
      </c>
      <c r="N81" s="256" t="s">
        <v>74</v>
      </c>
      <c r="O81" s="392">
        <f t="shared" si="1"/>
        <v>6</v>
      </c>
      <c r="P81" s="539"/>
      <c r="Q81" s="656" t="s">
        <v>350</v>
      </c>
      <c r="R81" s="657"/>
    </row>
    <row r="82" spans="1:18" x14ac:dyDescent="0.25">
      <c r="A82" s="624"/>
      <c r="B82" s="255" t="s">
        <v>212</v>
      </c>
      <c r="C82" s="255" t="s">
        <v>212</v>
      </c>
      <c r="D82" s="255" t="s">
        <v>119</v>
      </c>
      <c r="E82" s="255"/>
      <c r="F82" s="393" t="s">
        <v>351</v>
      </c>
      <c r="G82" s="394">
        <v>0</v>
      </c>
      <c r="H82" s="251" t="s">
        <v>74</v>
      </c>
      <c r="I82" s="256">
        <v>0</v>
      </c>
      <c r="J82" s="251" t="s">
        <v>74</v>
      </c>
      <c r="K82" s="256">
        <v>1</v>
      </c>
      <c r="L82" s="251" t="s">
        <v>74</v>
      </c>
      <c r="M82" s="256">
        <v>8</v>
      </c>
      <c r="N82" s="256" t="s">
        <v>74</v>
      </c>
      <c r="O82" s="392">
        <f t="shared" si="1"/>
        <v>9</v>
      </c>
      <c r="P82" s="539"/>
      <c r="Q82" s="524"/>
      <c r="R82" s="525" t="s">
        <v>94</v>
      </c>
    </row>
    <row r="83" spans="1:18" ht="15.75" thickBot="1" x14ac:dyDescent="0.3">
      <c r="A83" s="625"/>
      <c r="B83" s="257" t="s">
        <v>120</v>
      </c>
      <c r="C83" s="257" t="s">
        <v>120</v>
      </c>
      <c r="D83" s="257" t="s">
        <v>121</v>
      </c>
      <c r="E83" s="257"/>
      <c r="F83" s="575" t="s">
        <v>402</v>
      </c>
      <c r="G83" s="576">
        <v>0</v>
      </c>
      <c r="H83" s="258" t="s">
        <v>74</v>
      </c>
      <c r="I83" s="258">
        <v>0</v>
      </c>
      <c r="J83" s="258" t="s">
        <v>74</v>
      </c>
      <c r="K83" s="258">
        <v>1</v>
      </c>
      <c r="L83" s="258" t="s">
        <v>74</v>
      </c>
      <c r="M83" s="258">
        <v>5</v>
      </c>
      <c r="N83" s="258" t="s">
        <v>74</v>
      </c>
      <c r="O83" s="577">
        <v>6</v>
      </c>
      <c r="P83" s="578"/>
      <c r="Q83" s="550"/>
      <c r="R83" s="551" t="s">
        <v>94</v>
      </c>
    </row>
    <row r="84" spans="1:18" ht="15.75" thickBot="1" x14ac:dyDescent="0.3">
      <c r="A84" s="1"/>
      <c r="B84" s="1"/>
      <c r="C84" s="1"/>
      <c r="D84" s="1"/>
      <c r="E84" s="1"/>
      <c r="F84" s="1"/>
      <c r="G84" s="289">
        <f>SUM(G77:G83)</f>
        <v>0</v>
      </c>
      <c r="H84" s="42" t="s">
        <v>74</v>
      </c>
      <c r="I84" s="43">
        <f>SUM(I77:I83)</f>
        <v>0</v>
      </c>
      <c r="J84" s="42" t="s">
        <v>74</v>
      </c>
      <c r="K84" s="43">
        <f>SUM(K77:K83)</f>
        <v>3</v>
      </c>
      <c r="L84" s="42" t="s">
        <v>74</v>
      </c>
      <c r="M84" s="43">
        <f>SUM(M77:M83)</f>
        <v>27</v>
      </c>
      <c r="N84" s="42" t="s">
        <v>74</v>
      </c>
      <c r="O84" s="44">
        <f>SUM(O77:O83)</f>
        <v>30</v>
      </c>
      <c r="P84" s="1"/>
      <c r="Q84" s="1"/>
      <c r="R84" s="1"/>
    </row>
    <row r="85" spans="1:18" ht="7.5" customHeight="1" thickBot="1" x14ac:dyDescent="0.3"/>
    <row r="86" spans="1:18" ht="15.75" thickBot="1" x14ac:dyDescent="0.3">
      <c r="D86" s="631" t="s">
        <v>105</v>
      </c>
      <c r="E86" s="632"/>
      <c r="F86" s="633"/>
      <c r="G86" s="119">
        <f>G84+G72+G30+G19</f>
        <v>1</v>
      </c>
      <c r="H86" s="331" t="s">
        <v>74</v>
      </c>
      <c r="I86" s="328">
        <f>I84+I72+I30+I19</f>
        <v>7</v>
      </c>
      <c r="J86" s="328" t="s">
        <v>74</v>
      </c>
      <c r="K86" s="328">
        <f>K84+K72+K30+K19</f>
        <v>10</v>
      </c>
      <c r="L86" s="328" t="s">
        <v>74</v>
      </c>
      <c r="M86" s="328">
        <f>M84+M72+M30+M19</f>
        <v>77</v>
      </c>
      <c r="N86" s="328" t="s">
        <v>74</v>
      </c>
      <c r="O86" s="330">
        <f>O84+O72+O30+O19</f>
        <v>95</v>
      </c>
    </row>
    <row r="87" spans="1:18" ht="15.75" thickBot="1" x14ac:dyDescent="0.3">
      <c r="D87" s="631" t="s">
        <v>222</v>
      </c>
      <c r="E87" s="632"/>
      <c r="F87" s="633"/>
      <c r="G87" s="324">
        <f>1+COUNTIF(G8:G18,0)+COUNTIF(G23:G29,0)+COUNTIF(G67:G71,0)+COUNTIF(G77:G83,0)</f>
        <v>26</v>
      </c>
      <c r="H87" s="632" t="s">
        <v>224</v>
      </c>
      <c r="I87" s="632"/>
      <c r="J87" s="632"/>
      <c r="K87" s="632"/>
      <c r="L87" s="632"/>
      <c r="M87" s="632"/>
      <c r="N87" s="632"/>
      <c r="O87" s="633"/>
    </row>
    <row r="88" spans="1:18" ht="15.75" thickBot="1" x14ac:dyDescent="0.3">
      <c r="D88" s="634" t="s">
        <v>223</v>
      </c>
      <c r="E88" s="635"/>
      <c r="F88" s="636"/>
      <c r="G88" s="325">
        <f>COUNTBLANK(G7:G18)+COUNTBLANK(G23:G29)+COUNTBLANK(G67:G71)+COUNTBLANK(G77:G83)</f>
        <v>5</v>
      </c>
      <c r="H88" s="635" t="s">
        <v>226</v>
      </c>
      <c r="I88" s="635"/>
      <c r="J88" s="635"/>
      <c r="K88" s="635"/>
      <c r="L88" s="635"/>
      <c r="M88" s="635"/>
      <c r="N88" s="635"/>
      <c r="O88" s="636"/>
    </row>
  </sheetData>
  <mergeCells count="36">
    <mergeCell ref="D88:F88"/>
    <mergeCell ref="H88:O88"/>
    <mergeCell ref="A77:A83"/>
    <mergeCell ref="Q79:R79"/>
    <mergeCell ref="Q81:R81"/>
    <mergeCell ref="D86:F86"/>
    <mergeCell ref="D87:F87"/>
    <mergeCell ref="H87:O87"/>
    <mergeCell ref="Q80:R80"/>
    <mergeCell ref="G76:O76"/>
    <mergeCell ref="G47:O47"/>
    <mergeCell ref="A48:A53"/>
    <mergeCell ref="D56:F56"/>
    <mergeCell ref="D57:F57"/>
    <mergeCell ref="H57:O57"/>
    <mergeCell ref="D58:F58"/>
    <mergeCell ref="H58:O58"/>
    <mergeCell ref="A75:R75"/>
    <mergeCell ref="A65:R65"/>
    <mergeCell ref="G66:O66"/>
    <mergeCell ref="A67:A69"/>
    <mergeCell ref="A70:A71"/>
    <mergeCell ref="A1:R1"/>
    <mergeCell ref="A46:R46"/>
    <mergeCell ref="A5:R5"/>
    <mergeCell ref="G6:O6"/>
    <mergeCell ref="A7:A9"/>
    <mergeCell ref="A11:A18"/>
    <mergeCell ref="A21:R21"/>
    <mergeCell ref="G22:O22"/>
    <mergeCell ref="A23:A26"/>
    <mergeCell ref="A36:R36"/>
    <mergeCell ref="G37:O37"/>
    <mergeCell ref="A38:A40"/>
    <mergeCell ref="A41:A42"/>
    <mergeCell ref="Q27:R27"/>
  </mergeCells>
  <pageMargins left="0" right="0" top="0.39370078740157483" bottom="0.39370078740157483" header="0.31496062992125984" footer="0.31496062992125984"/>
  <pageSetup paperSize="9" orientation="landscape" r:id="rId1"/>
  <rowBreaks count="1" manualBreakCount="1">
    <brk id="3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showGridLines="0" tabSelected="1" topLeftCell="A73" zoomScale="115" zoomScaleNormal="115" workbookViewId="0">
      <selection activeCell="D94" sqref="D94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1.42578125" customWidth="1"/>
    <col min="4" max="4" width="9.7109375" customWidth="1"/>
    <col min="5" max="5" width="8.5703125" customWidth="1"/>
    <col min="6" max="6" width="21.28515625" customWidth="1"/>
    <col min="7" max="7" width="2.7109375" bestFit="1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7.7109375" customWidth="1"/>
    <col min="17" max="17" width="17.140625" customWidth="1"/>
    <col min="18" max="18" width="19" customWidth="1"/>
  </cols>
  <sheetData>
    <row r="1" spans="1:18" ht="31.5" x14ac:dyDescent="0.25">
      <c r="A1" s="116" t="s">
        <v>177</v>
      </c>
    </row>
    <row r="2" spans="1:18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5.75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5.75" thickBot="1" x14ac:dyDescent="0.3">
      <c r="A5" s="641" t="s">
        <v>257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3"/>
    </row>
    <row r="6" spans="1:18" ht="25.5" customHeight="1" x14ac:dyDescent="0.25">
      <c r="A6" s="17" t="s">
        <v>0</v>
      </c>
      <c r="B6" s="316" t="s">
        <v>1</v>
      </c>
      <c r="C6" s="316" t="s">
        <v>2</v>
      </c>
      <c r="D6" s="316" t="s">
        <v>3</v>
      </c>
      <c r="E6" s="316" t="s">
        <v>76</v>
      </c>
      <c r="F6" s="316" t="s">
        <v>4</v>
      </c>
      <c r="G6" s="653" t="s">
        <v>5</v>
      </c>
      <c r="H6" s="653"/>
      <c r="I6" s="653"/>
      <c r="J6" s="653"/>
      <c r="K6" s="653"/>
      <c r="L6" s="653"/>
      <c r="M6" s="653"/>
      <c r="N6" s="653"/>
      <c r="O6" s="653"/>
      <c r="P6" s="316" t="s">
        <v>77</v>
      </c>
      <c r="Q6" s="316" t="s">
        <v>84</v>
      </c>
      <c r="R6" s="18" t="s">
        <v>85</v>
      </c>
    </row>
    <row r="7" spans="1:18" ht="25.5" customHeight="1" x14ac:dyDescent="0.25">
      <c r="A7" s="654" t="str">
        <f>'Standard + Standard klein'!A7:A9</f>
        <v>Voraus-kommando</v>
      </c>
      <c r="B7" s="16" t="str">
        <f>'Standard + Standard klein'!B7</f>
        <v>Deggendorf</v>
      </c>
      <c r="C7" s="16" t="str">
        <f>'Standard + Standard klein'!C7</f>
        <v>Deggendorf</v>
      </c>
      <c r="D7" s="16" t="str">
        <f>'Standard + Standard klein'!D7</f>
        <v>KdoW</v>
      </c>
      <c r="E7" s="16" t="str">
        <f>'Standard + Standard klein'!E7</f>
        <v/>
      </c>
      <c r="F7" s="106" t="str">
        <f>'Standard + Standard klein'!F7</f>
        <v>Florian DEG 10/1</v>
      </c>
      <c r="G7" s="107">
        <f>'Standard + Standard klein'!G7</f>
        <v>1</v>
      </c>
      <c r="H7" s="107" t="str">
        <f>'Standard + Standard klein'!H7</f>
        <v>/</v>
      </c>
      <c r="I7" s="107">
        <f>'Standard + Standard klein'!I7</f>
        <v>1</v>
      </c>
      <c r="J7" s="107" t="str">
        <f>'Standard + Standard klein'!J7</f>
        <v>/</v>
      </c>
      <c r="K7" s="107">
        <f>'Standard + Standard klein'!K7</f>
        <v>0</v>
      </c>
      <c r="L7" s="107" t="str">
        <f>'Standard + Standard klein'!L7</f>
        <v>/</v>
      </c>
      <c r="M7" s="107">
        <f>'Standard + Standard klein'!M7</f>
        <v>1</v>
      </c>
      <c r="N7" s="107" t="str">
        <f>'Standard + Standard klein'!N7</f>
        <v>/</v>
      </c>
      <c r="O7" s="107">
        <f>'Standard + Standard klein'!O7</f>
        <v>3</v>
      </c>
      <c r="P7" s="106" t="str">
        <f>'Standard + Standard klein'!P7</f>
        <v>Allrad</v>
      </c>
      <c r="Q7" s="106" t="str">
        <f>'Standard + Standard klein'!Q7</f>
        <v>Navi, Laptop, Internetstick, Handy</v>
      </c>
      <c r="R7" s="347" t="str">
        <f>'Standard + Standard klein'!R7</f>
        <v>plant den Einsatz, Führt das Kontigent</v>
      </c>
    </row>
    <row r="8" spans="1:18" ht="22.5" x14ac:dyDescent="0.25">
      <c r="A8" s="613"/>
      <c r="B8" s="16" t="str">
        <f>'Standard + Standard klein'!B8</f>
        <v>Landkreis</v>
      </c>
      <c r="C8" s="16" t="str">
        <f>'Standard + Standard klein'!C8</f>
        <v>Landkreis</v>
      </c>
      <c r="D8" s="16" t="str">
        <f>'Standard + Standard klein'!D8</f>
        <v>KdoW</v>
      </c>
      <c r="E8" s="16"/>
      <c r="F8" s="106" t="str">
        <f>'Standard + Standard klein'!F8</f>
        <v>Kater Deggendorf 10/1</v>
      </c>
      <c r="G8" s="107">
        <f>'Standard + Standard klein'!G8</f>
        <v>0</v>
      </c>
      <c r="H8" s="107" t="str">
        <f>'Standard + Standard klein'!H8</f>
        <v>/</v>
      </c>
      <c r="I8" s="107">
        <f>'Standard + Standard klein'!I8</f>
        <v>2</v>
      </c>
      <c r="J8" s="107" t="str">
        <f>'Standard + Standard klein'!J8</f>
        <v>/</v>
      </c>
      <c r="K8" s="107">
        <f>'Standard + Standard klein'!K8</f>
        <v>0</v>
      </c>
      <c r="L8" s="107" t="str">
        <f>'Standard + Standard klein'!L8</f>
        <v>/</v>
      </c>
      <c r="M8" s="107">
        <f>'Standard + Standard klein'!M8</f>
        <v>2</v>
      </c>
      <c r="N8" s="107" t="str">
        <f>'Standard + Standard klein'!N8</f>
        <v>/</v>
      </c>
      <c r="O8" s="107">
        <f>'Standard + Standard klein'!O8</f>
        <v>4</v>
      </c>
      <c r="P8" s="106" t="str">
        <f>'Standard + Standard klein'!P8</f>
        <v>Allrad</v>
      </c>
      <c r="Q8" s="106" t="str">
        <f>'Standard + Standard klein'!Q8</f>
        <v/>
      </c>
      <c r="R8" s="347" t="str">
        <f>'Standard + Standard klein'!R8</f>
        <v>Erl. Verwaltungs-angelegenheiten</v>
      </c>
    </row>
    <row r="9" spans="1:18" ht="34.5" customHeight="1" x14ac:dyDescent="0.25">
      <c r="A9" s="655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18" ht="33.75" customHeight="1" x14ac:dyDescent="0.25">
      <c r="A10" s="284" t="str">
        <f>'Standard + Standard klein'!A10</f>
        <v>Führung</v>
      </c>
      <c r="B10" s="16" t="str">
        <f>'Standard + Standard klein'!B10</f>
        <v>Schöllnach</v>
      </c>
      <c r="C10" s="16" t="str">
        <f>'Standard + Standard klein'!C10</f>
        <v>Schöllnach</v>
      </c>
      <c r="D10" s="16" t="str">
        <f>'Standard + Standard klein'!D10</f>
        <v xml:space="preserve">MZF </v>
      </c>
      <c r="E10" s="16" t="s">
        <v>16</v>
      </c>
      <c r="F10" s="106" t="str">
        <f>'Standard + Standard klein'!F10</f>
        <v>Florian Schöllnach 11/1</v>
      </c>
      <c r="G10" s="107">
        <f>'Standard + Standard klein'!G10</f>
        <v>0</v>
      </c>
      <c r="H10" s="107" t="str">
        <f>'Standard + Standard klein'!H10</f>
        <v>/</v>
      </c>
      <c r="I10" s="107">
        <f>'Standard + Standard klein'!I10</f>
        <v>2</v>
      </c>
      <c r="J10" s="107" t="str">
        <f>'Standard + Standard klein'!J10</f>
        <v>/</v>
      </c>
      <c r="K10" s="107">
        <f>'Standard + Standard klein'!K10</f>
        <v>0</v>
      </c>
      <c r="L10" s="107" t="str">
        <f>'Standard + Standard klein'!L10</f>
        <v>/</v>
      </c>
      <c r="M10" s="107">
        <f>'Standard + Standard klein'!M10</f>
        <v>2</v>
      </c>
      <c r="N10" s="107" t="str">
        <f>'Standard + Standard klein'!N10</f>
        <v>/</v>
      </c>
      <c r="O10" s="107">
        <f>'Standard + Standard klein'!O10</f>
        <v>4</v>
      </c>
      <c r="P10" s="106" t="str">
        <f>'Standard + Standard klein'!P10</f>
        <v>Allrad</v>
      </c>
      <c r="Q10" s="106" t="str">
        <f>'Standard + Standard klein'!Q10</f>
        <v>KBM UG ÖEL</v>
      </c>
      <c r="R10" s="347" t="str">
        <f>'Standard + Standard klein'!R10</f>
        <v>Melder/Erkunder</v>
      </c>
    </row>
    <row r="11" spans="1:18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</row>
    <row r="12" spans="1:18" ht="22.5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>
        <f>'Standard + Standard klein'!G12</f>
        <v>0</v>
      </c>
      <c r="H12" s="160" t="str">
        <f>'Standard + Standard klein'!H12</f>
        <v>/</v>
      </c>
      <c r="I12" s="160">
        <f>'Standard + Standard klein'!I12</f>
        <v>0</v>
      </c>
      <c r="J12" s="160" t="str">
        <f>'Standard + Standard klein'!J12</f>
        <v>/</v>
      </c>
      <c r="K12" s="160">
        <f>'Standard + Standard klein'!K12</f>
        <v>0</v>
      </c>
      <c r="L12" s="160" t="str">
        <f>'Standard + Standard klein'!L12</f>
        <v>/</v>
      </c>
      <c r="M12" s="160">
        <f>'Standard + Standard klein'!M12</f>
        <v>2</v>
      </c>
      <c r="N12" s="160" t="str">
        <f>'Standard + Standard klein'!N12</f>
        <v>/</v>
      </c>
      <c r="O12" s="160">
        <f>'Standard + Standard klein'!O12</f>
        <v>2</v>
      </c>
      <c r="P12" s="159"/>
      <c r="Q12" s="159"/>
      <c r="R12" s="340" t="str">
        <f>'Standard + Standard klein'!R12</f>
        <v>Trägerfahrzeug:
freies WLF aus dem LKR.</v>
      </c>
    </row>
    <row r="13" spans="1:18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</row>
    <row r="14" spans="1:18" ht="56.25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">
        <v>293</v>
      </c>
      <c r="R14" s="340" t="str">
        <f>'Standard + Standard klein'!R14</f>
        <v>Melder/Mechaniker</v>
      </c>
    </row>
    <row r="15" spans="1:18" x14ac:dyDescent="0.25">
      <c r="A15" s="609"/>
      <c r="B15" s="158"/>
      <c r="C15" s="158"/>
      <c r="D15" s="158"/>
      <c r="E15" s="158"/>
      <c r="F15" s="668" t="s">
        <v>290</v>
      </c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70"/>
    </row>
    <row r="16" spans="1:18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</row>
    <row r="17" spans="1:20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</row>
    <row r="18" spans="1:20" ht="22.5" customHeight="1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</row>
    <row r="19" spans="1:20" ht="15.75" thickBot="1" x14ac:dyDescent="0.3">
      <c r="A19" s="172"/>
      <c r="B19" s="154"/>
      <c r="C19" s="154"/>
      <c r="D19" s="154"/>
      <c r="E19" s="154"/>
      <c r="F19" s="154"/>
      <c r="G19" s="338">
        <f>SUM(G7:G18)</f>
        <v>1</v>
      </c>
      <c r="H19" s="339" t="s">
        <v>74</v>
      </c>
      <c r="I19" s="261">
        <f>SUM(I7:I18)</f>
        <v>6</v>
      </c>
      <c r="J19" s="339" t="s">
        <v>74</v>
      </c>
      <c r="K19" s="261">
        <f>SUM(K7:K18)</f>
        <v>3</v>
      </c>
      <c r="L19" s="339" t="s">
        <v>74</v>
      </c>
      <c r="M19" s="261">
        <f>SUM(M7:M18)</f>
        <v>20</v>
      </c>
      <c r="N19" s="339" t="s">
        <v>74</v>
      </c>
      <c r="O19" s="262">
        <f>SUM(O7:O18)</f>
        <v>30</v>
      </c>
      <c r="P19" s="154"/>
      <c r="Q19" s="173"/>
      <c r="R19" s="173"/>
    </row>
    <row r="20" spans="1:20" ht="96" customHeight="1" thickBot="1" x14ac:dyDescent="0.3">
      <c r="A20" s="172"/>
      <c r="B20" s="154"/>
      <c r="C20" s="154"/>
      <c r="D20" s="154"/>
      <c r="E20" s="154"/>
      <c r="F20" s="154"/>
      <c r="G20" s="176"/>
      <c r="H20" s="176"/>
      <c r="I20" s="176"/>
      <c r="J20" s="176"/>
      <c r="K20" s="176"/>
      <c r="L20" s="176"/>
      <c r="M20" s="176"/>
      <c r="N20" s="176"/>
      <c r="O20" s="177"/>
      <c r="P20" s="154"/>
      <c r="Q20" s="173"/>
      <c r="R20" s="173"/>
    </row>
    <row r="21" spans="1:20" ht="15.75" thickBot="1" x14ac:dyDescent="0.3">
      <c r="A21" s="641" t="s">
        <v>294</v>
      </c>
      <c r="B21" s="642"/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3"/>
    </row>
    <row r="22" spans="1:20" ht="26.25" customHeight="1" thickBot="1" x14ac:dyDescent="0.3">
      <c r="A22" s="179" t="s">
        <v>0</v>
      </c>
      <c r="B22" s="211" t="s">
        <v>1</v>
      </c>
      <c r="C22" s="211" t="s">
        <v>2</v>
      </c>
      <c r="D22" s="211" t="s">
        <v>3</v>
      </c>
      <c r="E22" s="211" t="s">
        <v>76</v>
      </c>
      <c r="F22" s="211" t="s">
        <v>4</v>
      </c>
      <c r="G22" s="638" t="s">
        <v>5</v>
      </c>
      <c r="H22" s="638"/>
      <c r="I22" s="638"/>
      <c r="J22" s="638"/>
      <c r="K22" s="638"/>
      <c r="L22" s="638"/>
      <c r="M22" s="638"/>
      <c r="N22" s="638"/>
      <c r="O22" s="638"/>
      <c r="P22" s="211" t="s">
        <v>77</v>
      </c>
      <c r="Q22" s="211" t="s">
        <v>84</v>
      </c>
      <c r="R22" s="181" t="s">
        <v>85</v>
      </c>
    </row>
    <row r="23" spans="1:20" x14ac:dyDescent="0.25">
      <c r="A23" s="639" t="str">
        <f>'Standard + Standard klein'!A23:A26</f>
        <v>Logistik</v>
      </c>
      <c r="B23" s="146" t="str">
        <f>'Standard + Standard klein'!B23</f>
        <v>BRK</v>
      </c>
      <c r="C23" s="146" t="str">
        <f>'Standard + Standard klein'!C23</f>
        <v>BRK</v>
      </c>
      <c r="D23" s="146" t="str">
        <f>'Standard + Standard klein'!D23</f>
        <v>BetLKW</v>
      </c>
      <c r="E23" s="146" t="str">
        <f>'Standard + Standard klein'!E23</f>
        <v>DEG-8015</v>
      </c>
      <c r="F23" s="146" t="str">
        <f>'Standard + Standard klein'!F23</f>
        <v>Rotkreuz Deggendorf 61/86/1</v>
      </c>
      <c r="G23" s="148">
        <f>'Standard + Standard klein'!G23</f>
        <v>0</v>
      </c>
      <c r="H23" s="148" t="str">
        <f>'Standard + Standard klein'!H23</f>
        <v>/</v>
      </c>
      <c r="I23" s="148">
        <f>'Standard + Standard klein'!I23</f>
        <v>0</v>
      </c>
      <c r="J23" s="148" t="str">
        <f>'Standard + Standard klein'!J23</f>
        <v>/</v>
      </c>
      <c r="K23" s="148">
        <f>'Standard + Standard klein'!K23</f>
        <v>1</v>
      </c>
      <c r="L23" s="148" t="str">
        <f>'Standard + Standard klein'!L23</f>
        <v>/</v>
      </c>
      <c r="M23" s="148">
        <f>'Standard + Standard klein'!M23</f>
        <v>1</v>
      </c>
      <c r="N23" s="148" t="str">
        <f>'Standard + Standard klein'!N23</f>
        <v>/</v>
      </c>
      <c r="O23" s="148">
        <f>'Standard + Standard klein'!O23</f>
        <v>2</v>
      </c>
      <c r="P23" s="146" t="str">
        <f>'Standard + Standard klein'!P23</f>
        <v>Straße</v>
      </c>
      <c r="Q23" s="146" t="str">
        <f>'Standard + Standard klein'!Q23</f>
        <v/>
      </c>
      <c r="R23" s="164" t="str">
        <f>'Standard + Standard klein'!R23</f>
        <v/>
      </c>
    </row>
    <row r="24" spans="1:20" x14ac:dyDescent="0.25">
      <c r="A24" s="610"/>
      <c r="B24" s="182" t="str">
        <f>'Standard + Standard klein'!B24</f>
        <v>BRK</v>
      </c>
      <c r="C24" s="182" t="str">
        <f>'Standard + Standard klein'!C24</f>
        <v>BRK</v>
      </c>
      <c r="D24" s="182" t="str">
        <f>'Standard + Standard klein'!D24</f>
        <v>FKH</v>
      </c>
      <c r="E24" s="182" t="str">
        <f>'Standard + Standard klein'!E24</f>
        <v>DEG-8010</v>
      </c>
      <c r="F24" s="182" t="str">
        <f>'Standard + Standard klein'!F24</f>
        <v/>
      </c>
      <c r="G24" s="183" t="str">
        <f>'Standard + Standard klein'!G24</f>
        <v/>
      </c>
      <c r="H24" s="183" t="str">
        <f>'Standard + Standard klein'!H24</f>
        <v/>
      </c>
      <c r="I24" s="183" t="str">
        <f>'Standard + Standard klein'!I24</f>
        <v/>
      </c>
      <c r="J24" s="183" t="str">
        <f>'Standard + Standard klein'!J24</f>
        <v/>
      </c>
      <c r="K24" s="183" t="str">
        <f>'Standard + Standard klein'!K24</f>
        <v/>
      </c>
      <c r="L24" s="183" t="str">
        <f>'Standard + Standard klein'!L24</f>
        <v/>
      </c>
      <c r="M24" s="183" t="str">
        <f>'Standard + Standard klein'!M24</f>
        <v/>
      </c>
      <c r="N24" s="183" t="str">
        <f>'Standard + Standard klein'!N24</f>
        <v/>
      </c>
      <c r="O24" s="183" t="str">
        <f>'Standard + Standard klein'!O24</f>
        <v/>
      </c>
      <c r="P24" s="182" t="str">
        <f>'Standard + Standard klein'!P24</f>
        <v/>
      </c>
      <c r="Q24" s="182" t="str">
        <f>'Standard + Standard klein'!Q24</f>
        <v>gezogen RK 61/86/1</v>
      </c>
      <c r="R24" s="184" t="str">
        <f>'Standard + Standard klein'!R24</f>
        <v/>
      </c>
    </row>
    <row r="25" spans="1:20" x14ac:dyDescent="0.25">
      <c r="A25" s="610"/>
      <c r="B25" s="182" t="str">
        <f>'Standard + Standard klein'!B25</f>
        <v>BRK</v>
      </c>
      <c r="C25" s="182" t="str">
        <f>'Standard + Standard klein'!C25</f>
        <v>BRK</v>
      </c>
      <c r="D25" s="182" t="str">
        <f>'Standard + Standard klein'!D25</f>
        <v>KRAD</v>
      </c>
      <c r="E25" s="182" t="str">
        <f>'Standard + Standard klein'!E25</f>
        <v/>
      </c>
      <c r="F25" s="182" t="str">
        <f>'Standard + Standard klein'!F25</f>
        <v>Rotkreuz Deggendorf 17/2</v>
      </c>
      <c r="G25" s="183">
        <f>'Standard + Standard klein'!G25</f>
        <v>0</v>
      </c>
      <c r="H25" s="183" t="str">
        <f>'Standard + Standard klein'!H25</f>
        <v>/</v>
      </c>
      <c r="I25" s="183">
        <f>'Standard + Standard klein'!I25</f>
        <v>0</v>
      </c>
      <c r="J25" s="183" t="str">
        <f>'Standard + Standard klein'!J25</f>
        <v>/</v>
      </c>
      <c r="K25" s="183">
        <f>'Standard + Standard klein'!K25</f>
        <v>0</v>
      </c>
      <c r="L25" s="183" t="str">
        <f>'Standard + Standard klein'!L25</f>
        <v>/</v>
      </c>
      <c r="M25" s="183">
        <f>'Standard + Standard klein'!M25</f>
        <v>1</v>
      </c>
      <c r="N25" s="183" t="str">
        <f>'Standard + Standard klein'!N25</f>
        <v>/</v>
      </c>
      <c r="O25" s="183">
        <f>'Standard + Standard klein'!O25</f>
        <v>1</v>
      </c>
      <c r="P25" s="182" t="str">
        <f>'Standard + Standard klein'!P25</f>
        <v/>
      </c>
      <c r="Q25" s="182" t="str">
        <f>'Standard + Standard klein'!Q25</f>
        <v/>
      </c>
      <c r="R25" s="184" t="str">
        <f>'Standard + Standard klein'!R25</f>
        <v/>
      </c>
    </row>
    <row r="26" spans="1:20" ht="15.75" thickBot="1" x14ac:dyDescent="0.3">
      <c r="A26" s="610"/>
      <c r="B26" s="185" t="str">
        <f>'Standard + Standard klein'!B26</f>
        <v>BRK</v>
      </c>
      <c r="C26" s="185" t="str">
        <f>'Standard + Standard klein'!C26</f>
        <v>BRK</v>
      </c>
      <c r="D26" s="185" t="str">
        <f>'Standard + Standard klein'!D26</f>
        <v>Kombi</v>
      </c>
      <c r="E26" s="185" t="str">
        <f>'Standard + Standard klein'!E26</f>
        <v>DEG-8012</v>
      </c>
      <c r="F26" s="185" t="str">
        <f>'Standard + Standard klein'!F26</f>
        <v>Rotkreuz Deggendorf 61/80/1</v>
      </c>
      <c r="G26" s="186">
        <f>'Standard + Standard klein'!G26</f>
        <v>0</v>
      </c>
      <c r="H26" s="186" t="str">
        <f>'Standard + Standard klein'!H26</f>
        <v>/</v>
      </c>
      <c r="I26" s="186">
        <f>'Standard + Standard klein'!I26</f>
        <v>1</v>
      </c>
      <c r="J26" s="186" t="str">
        <f>'Standard + Standard klein'!J26</f>
        <v>/</v>
      </c>
      <c r="K26" s="186">
        <f>'Standard + Standard klein'!K26</f>
        <v>0</v>
      </c>
      <c r="L26" s="186" t="str">
        <f>'Standard + Standard klein'!L26</f>
        <v>/</v>
      </c>
      <c r="M26" s="186">
        <f>'Standard + Standard klein'!M26</f>
        <v>4</v>
      </c>
      <c r="N26" s="186" t="str">
        <f>'Standard + Standard klein'!N26</f>
        <v>/</v>
      </c>
      <c r="O26" s="186">
        <f>'Standard + Standard klein'!O26</f>
        <v>5</v>
      </c>
      <c r="P26" s="185" t="str">
        <f>'Standard + Standard klein'!P26</f>
        <v>Straße</v>
      </c>
      <c r="Q26" s="185" t="str">
        <f>'Standard + Standard klein'!Q26</f>
        <v/>
      </c>
      <c r="R26" s="187" t="str">
        <f>'Standard + Standard klein'!R26</f>
        <v/>
      </c>
    </row>
    <row r="27" spans="1:20" x14ac:dyDescent="0.25">
      <c r="A27" s="610"/>
      <c r="B27" s="146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146" t="str">
        <f>'Standard + Standard klein'!Q27</f>
        <v>Das Zugfzg. wird lageabhängig von Seiten THW zugewiesen</v>
      </c>
      <c r="R27" s="269" t="s">
        <v>214</v>
      </c>
      <c r="T27" s="130" t="s">
        <v>214</v>
      </c>
    </row>
    <row r="28" spans="1:20" ht="15.75" thickBot="1" x14ac:dyDescent="0.3">
      <c r="A28" s="640"/>
      <c r="B28" s="150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20" ht="15.75" thickBot="1" x14ac:dyDescent="0.3">
      <c r="A29" s="108" t="str">
        <f>'Standard + Standard klein'!A29</f>
        <v>Sanitätsdienst</v>
      </c>
      <c r="B29" s="94" t="str">
        <f>'Standard + Standard klein'!B29</f>
        <v>MHD</v>
      </c>
      <c r="C29" s="201" t="str">
        <f>'Standard + Standard klein'!C29</f>
        <v>MHD</v>
      </c>
      <c r="D29" s="201" t="str">
        <f>'Standard + Standard klein'!D29</f>
        <v>RTW</v>
      </c>
      <c r="E29" s="201" t="str">
        <f>'Standard + Standard klein'!E29</f>
        <v/>
      </c>
      <c r="F29" s="201" t="str">
        <f>'Standard + Standard klein'!F29</f>
        <v>Johannes Deggendorf 71/70</v>
      </c>
      <c r="G29" s="202">
        <f>'Standard + Standard klein'!G29</f>
        <v>0</v>
      </c>
      <c r="H29" s="202" t="str">
        <f>'Standard + Standard klein'!H29</f>
        <v>/</v>
      </c>
      <c r="I29" s="202">
        <f>'Standard + Standard klein'!I29</f>
        <v>0</v>
      </c>
      <c r="J29" s="202" t="str">
        <f>'Standard + Standard klein'!J29</f>
        <v>/</v>
      </c>
      <c r="K29" s="202">
        <f>'Standard + Standard klein'!K29</f>
        <v>0</v>
      </c>
      <c r="L29" s="202" t="str">
        <f>'Standard + Standard klein'!L29</f>
        <v>/</v>
      </c>
      <c r="M29" s="202">
        <f>'Standard + Standard klein'!M29</f>
        <v>2</v>
      </c>
      <c r="N29" s="202" t="str">
        <f>'Standard + Standard klein'!N29</f>
        <v>/</v>
      </c>
      <c r="O29" s="202">
        <f>'Standard + Standard klein'!O29</f>
        <v>2</v>
      </c>
      <c r="P29" s="201" t="str">
        <f>'Standard + Standard klein'!P29</f>
        <v>Straße</v>
      </c>
      <c r="Q29" s="201" t="str">
        <f>'Standard + Standard klein'!Q29</f>
        <v/>
      </c>
      <c r="R29" s="203" t="str">
        <f>'Standard + Standard klein'!R29</f>
        <v/>
      </c>
      <c r="S29" s="36"/>
    </row>
    <row r="30" spans="1:20" x14ac:dyDescent="0.25">
      <c r="A30" s="671" t="s">
        <v>231</v>
      </c>
      <c r="B30" s="204" t="s">
        <v>231</v>
      </c>
      <c r="C30" s="204" t="s">
        <v>231</v>
      </c>
      <c r="D30" s="204" t="s">
        <v>237</v>
      </c>
      <c r="E30" s="204" t="s">
        <v>238</v>
      </c>
      <c r="F30" s="204" t="s">
        <v>235</v>
      </c>
      <c r="G30" s="205">
        <v>0</v>
      </c>
      <c r="H30" s="205" t="str">
        <f>'Standard + Standard klein'!H30</f>
        <v>/</v>
      </c>
      <c r="I30" s="205">
        <v>0</v>
      </c>
      <c r="J30" s="205" t="str">
        <f>'Standard + Standard klein'!J30</f>
        <v>/</v>
      </c>
      <c r="K30" s="205">
        <v>1</v>
      </c>
      <c r="L30" s="205" t="str">
        <f>'Standard + Standard klein'!L30</f>
        <v>/</v>
      </c>
      <c r="M30" s="205">
        <v>4</v>
      </c>
      <c r="N30" s="205" t="str">
        <f>'Standard + Standard klein'!N30</f>
        <v>/</v>
      </c>
      <c r="O30" s="205">
        <f>G30+I30+K30+M30</f>
        <v>5</v>
      </c>
      <c r="P30" s="204"/>
      <c r="Q30" s="204"/>
      <c r="R30" s="206" t="s">
        <v>245</v>
      </c>
      <c r="S30" s="36"/>
    </row>
    <row r="31" spans="1:20" ht="15.75" thickBot="1" x14ac:dyDescent="0.3">
      <c r="A31" s="671"/>
      <c r="B31" s="125" t="s">
        <v>231</v>
      </c>
      <c r="C31" s="125" t="s">
        <v>231</v>
      </c>
      <c r="D31" s="125" t="s">
        <v>244</v>
      </c>
      <c r="E31" s="125"/>
      <c r="F31" s="125" t="s">
        <v>236</v>
      </c>
      <c r="G31" s="207"/>
      <c r="H31" s="207"/>
      <c r="I31" s="207"/>
      <c r="J31" s="207"/>
      <c r="K31" s="207"/>
      <c r="L31" s="207"/>
      <c r="M31" s="207"/>
      <c r="N31" s="207"/>
      <c r="O31" s="207"/>
      <c r="P31" s="125"/>
      <c r="Q31" s="125" t="s">
        <v>239</v>
      </c>
      <c r="R31" s="208" t="s">
        <v>240</v>
      </c>
      <c r="S31" s="36"/>
    </row>
    <row r="32" spans="1:20" ht="24" thickBot="1" x14ac:dyDescent="0.3">
      <c r="A32" s="127" t="s">
        <v>241</v>
      </c>
      <c r="B32" s="209" t="s">
        <v>231</v>
      </c>
      <c r="C32" s="209" t="s">
        <v>284</v>
      </c>
      <c r="D32" s="209" t="s">
        <v>242</v>
      </c>
      <c r="E32" s="209"/>
      <c r="F32" s="395" t="s">
        <v>374</v>
      </c>
      <c r="G32" s="210"/>
      <c r="H32" s="210"/>
      <c r="I32" s="210"/>
      <c r="J32" s="210"/>
      <c r="K32" s="210"/>
      <c r="L32" s="210"/>
      <c r="M32" s="210"/>
      <c r="N32" s="210"/>
      <c r="O32" s="210"/>
      <c r="P32" s="209"/>
      <c r="Q32" s="672" t="s">
        <v>243</v>
      </c>
      <c r="R32" s="673"/>
      <c r="T32" s="126"/>
    </row>
    <row r="33" spans="1:20" ht="15.75" thickBot="1" x14ac:dyDescent="0.3">
      <c r="A33" s="13"/>
      <c r="B33" s="14"/>
      <c r="C33" s="14"/>
      <c r="D33" s="14"/>
      <c r="E33" s="14"/>
      <c r="F33" s="14"/>
      <c r="G33" s="37">
        <f>SUM(G23:G31)</f>
        <v>0</v>
      </c>
      <c r="H33" s="38" t="s">
        <v>74</v>
      </c>
      <c r="I33" s="38">
        <f>SUM(I23:I31)</f>
        <v>1</v>
      </c>
      <c r="J33" s="38" t="s">
        <v>74</v>
      </c>
      <c r="K33" s="38">
        <f>SUM(K23:K31)</f>
        <v>3</v>
      </c>
      <c r="L33" s="38" t="s">
        <v>74</v>
      </c>
      <c r="M33" s="38">
        <f>SUM(M23:M31)</f>
        <v>14</v>
      </c>
      <c r="N33" s="38" t="s">
        <v>74</v>
      </c>
      <c r="O33" s="39">
        <f>SUM(O23:O31)</f>
        <v>18</v>
      </c>
      <c r="P33" s="14"/>
      <c r="Q33" s="15"/>
      <c r="R33" s="15"/>
    </row>
    <row r="34" spans="1:20" ht="301.5" customHeight="1" x14ac:dyDescent="0.25">
      <c r="A34" s="13"/>
      <c r="B34" s="14"/>
      <c r="C34" s="14"/>
      <c r="D34" s="14"/>
      <c r="E34" s="14"/>
      <c r="F34" s="14"/>
      <c r="G34" s="64"/>
      <c r="H34" s="64"/>
      <c r="I34" s="64"/>
      <c r="J34" s="64"/>
      <c r="K34" s="64"/>
      <c r="L34" s="64"/>
      <c r="M34" s="64"/>
      <c r="N34" s="64"/>
      <c r="O34" s="32"/>
      <c r="P34" s="14"/>
      <c r="Q34" s="15"/>
      <c r="R34" s="15"/>
    </row>
    <row r="35" spans="1:20" x14ac:dyDescent="0.25">
      <c r="A35" s="132" t="s">
        <v>258</v>
      </c>
      <c r="B35" s="154"/>
      <c r="C35" s="154"/>
      <c r="D35" s="154"/>
      <c r="E35" s="154"/>
      <c r="F35" s="154"/>
      <c r="G35" s="167"/>
      <c r="H35" s="167"/>
      <c r="I35" s="167"/>
      <c r="J35" s="64"/>
      <c r="K35" s="64"/>
      <c r="L35" s="64"/>
      <c r="M35" s="64"/>
      <c r="N35" s="64"/>
      <c r="O35" s="32"/>
      <c r="P35" s="14"/>
      <c r="Q35" s="15"/>
      <c r="R35" s="15"/>
      <c r="T35" s="131"/>
    </row>
    <row r="36" spans="1:20" ht="12" customHeight="1" x14ac:dyDescent="0.25">
      <c r="A36" s="132" t="s">
        <v>390</v>
      </c>
      <c r="B36" s="154"/>
      <c r="C36" s="154"/>
      <c r="D36" s="154"/>
      <c r="E36" s="154"/>
      <c r="F36" s="154"/>
      <c r="G36" s="167"/>
      <c r="H36" s="167"/>
      <c r="I36" s="167"/>
      <c r="J36" s="45"/>
      <c r="K36" s="45"/>
      <c r="L36" s="45"/>
      <c r="M36" s="45"/>
      <c r="N36" s="45"/>
      <c r="O36" s="32"/>
      <c r="P36" s="14"/>
      <c r="Q36" s="15"/>
      <c r="R36" s="15"/>
    </row>
    <row r="37" spans="1:20" ht="7.5" customHeight="1" thickBot="1" x14ac:dyDescent="0.3">
      <c r="B37" s="14"/>
      <c r="C37" s="14"/>
      <c r="E37" s="14"/>
      <c r="F37" s="14"/>
      <c r="G37" s="118"/>
      <c r="H37" s="118"/>
      <c r="I37" s="118"/>
      <c r="J37" s="118"/>
      <c r="K37" s="118"/>
      <c r="L37" s="118"/>
      <c r="M37" s="118"/>
      <c r="N37" s="118"/>
      <c r="O37" s="32"/>
      <c r="P37" s="14"/>
      <c r="Q37" s="15"/>
      <c r="R37" s="15"/>
    </row>
    <row r="38" spans="1:20" ht="15.75" thickBot="1" x14ac:dyDescent="0.3">
      <c r="A38" s="641" t="s">
        <v>375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3"/>
    </row>
    <row r="39" spans="1:20" ht="26.25" thickBot="1" x14ac:dyDescent="0.3">
      <c r="A39" s="7" t="s">
        <v>0</v>
      </c>
      <c r="B39" s="282" t="s">
        <v>1</v>
      </c>
      <c r="C39" s="282" t="s">
        <v>2</v>
      </c>
      <c r="D39" s="282" t="s">
        <v>3</v>
      </c>
      <c r="E39" s="282" t="s">
        <v>76</v>
      </c>
      <c r="F39" s="282" t="s">
        <v>4</v>
      </c>
      <c r="G39" s="622" t="s">
        <v>5</v>
      </c>
      <c r="H39" s="622"/>
      <c r="I39" s="622"/>
      <c r="J39" s="622"/>
      <c r="K39" s="622"/>
      <c r="L39" s="622"/>
      <c r="M39" s="622"/>
      <c r="N39" s="622"/>
      <c r="O39" s="622"/>
      <c r="P39" s="282" t="s">
        <v>77</v>
      </c>
      <c r="Q39" s="282" t="s">
        <v>84</v>
      </c>
      <c r="R39" s="9" t="s">
        <v>85</v>
      </c>
    </row>
    <row r="40" spans="1:20" x14ac:dyDescent="0.25">
      <c r="A40" s="639" t="s">
        <v>297</v>
      </c>
      <c r="B40" s="263" t="s">
        <v>45</v>
      </c>
      <c r="C40" s="263" t="s">
        <v>45</v>
      </c>
      <c r="D40" s="263" t="s">
        <v>121</v>
      </c>
      <c r="E40" s="263"/>
      <c r="F40" s="263" t="s">
        <v>129</v>
      </c>
      <c r="G40" s="264">
        <v>0</v>
      </c>
      <c r="H40" s="264" t="s">
        <v>74</v>
      </c>
      <c r="I40" s="264">
        <v>1</v>
      </c>
      <c r="J40" s="264" t="s">
        <v>74</v>
      </c>
      <c r="K40" s="264">
        <v>0</v>
      </c>
      <c r="L40" s="264" t="s">
        <v>74</v>
      </c>
      <c r="M40" s="264">
        <v>4</v>
      </c>
      <c r="N40" s="264" t="s">
        <v>74</v>
      </c>
      <c r="O40" s="265">
        <f>G40+I40+K40+M40</f>
        <v>5</v>
      </c>
      <c r="P40" s="263"/>
      <c r="Q40" s="434" t="s">
        <v>97</v>
      </c>
      <c r="R40" s="435" t="s">
        <v>94</v>
      </c>
    </row>
    <row r="41" spans="1:20" x14ac:dyDescent="0.25">
      <c r="A41" s="610"/>
      <c r="B41" s="436" t="s">
        <v>45</v>
      </c>
      <c r="C41" s="436" t="s">
        <v>45</v>
      </c>
      <c r="D41" s="436" t="s">
        <v>181</v>
      </c>
      <c r="E41" s="436"/>
      <c r="F41" s="436"/>
      <c r="G41" s="437"/>
      <c r="H41" s="437"/>
      <c r="I41" s="437"/>
      <c r="J41" s="437"/>
      <c r="K41" s="437"/>
      <c r="L41" s="437"/>
      <c r="M41" s="437"/>
      <c r="N41" s="437"/>
      <c r="O41" s="438"/>
      <c r="P41" s="436"/>
      <c r="Q41" s="439" t="s">
        <v>178</v>
      </c>
      <c r="R41" s="440"/>
    </row>
    <row r="42" spans="1:20" x14ac:dyDescent="0.25">
      <c r="A42" s="610"/>
      <c r="B42" s="436" t="s">
        <v>45</v>
      </c>
      <c r="C42" s="436" t="s">
        <v>45</v>
      </c>
      <c r="D42" s="436" t="s">
        <v>180</v>
      </c>
      <c r="E42" s="436"/>
      <c r="F42" s="436"/>
      <c r="G42" s="437"/>
      <c r="H42" s="437"/>
      <c r="I42" s="437"/>
      <c r="J42" s="437"/>
      <c r="K42" s="437"/>
      <c r="L42" s="437"/>
      <c r="M42" s="437"/>
      <c r="N42" s="437"/>
      <c r="O42" s="438"/>
      <c r="P42" s="436"/>
      <c r="Q42" s="439" t="s">
        <v>314</v>
      </c>
      <c r="R42" s="440"/>
    </row>
    <row r="43" spans="1:20" x14ac:dyDescent="0.25">
      <c r="A43" s="610"/>
      <c r="B43" s="441" t="s">
        <v>19</v>
      </c>
      <c r="C43" s="441" t="s">
        <v>19</v>
      </c>
      <c r="D43" s="441" t="s">
        <v>191</v>
      </c>
      <c r="E43" s="441"/>
      <c r="F43" s="441" t="s">
        <v>192</v>
      </c>
      <c r="G43" s="442">
        <v>0</v>
      </c>
      <c r="H43" s="267" t="s">
        <v>74</v>
      </c>
      <c r="I43" s="442">
        <v>1</v>
      </c>
      <c r="J43" s="267" t="s">
        <v>74</v>
      </c>
      <c r="K43" s="442">
        <v>0</v>
      </c>
      <c r="L43" s="267" t="s">
        <v>74</v>
      </c>
      <c r="M43" s="442">
        <v>2</v>
      </c>
      <c r="N43" s="267" t="s">
        <v>74</v>
      </c>
      <c r="O43" s="268">
        <f>M43+K43+I43+G43</f>
        <v>3</v>
      </c>
      <c r="P43" s="441"/>
      <c r="Q43" s="443"/>
      <c r="R43" s="444"/>
    </row>
    <row r="44" spans="1:20" ht="15.75" thickBot="1" x14ac:dyDescent="0.3">
      <c r="A44" s="610"/>
      <c r="B44" s="581" t="s">
        <v>10</v>
      </c>
      <c r="C44" s="581" t="s">
        <v>404</v>
      </c>
      <c r="D44" s="581" t="s">
        <v>193</v>
      </c>
      <c r="E44" s="581"/>
      <c r="F44" s="581"/>
      <c r="G44" s="582"/>
      <c r="H44" s="582"/>
      <c r="I44" s="582"/>
      <c r="J44" s="582"/>
      <c r="K44" s="582"/>
      <c r="L44" s="582"/>
      <c r="M44" s="582"/>
      <c r="N44" s="582"/>
      <c r="O44" s="583"/>
      <c r="P44" s="581"/>
      <c r="Q44" s="584" t="s">
        <v>262</v>
      </c>
      <c r="R44" s="585"/>
    </row>
    <row r="45" spans="1:20" x14ac:dyDescent="0.25">
      <c r="A45" s="610"/>
      <c r="B45" s="436" t="s">
        <v>19</v>
      </c>
      <c r="C45" s="436" t="s">
        <v>19</v>
      </c>
      <c r="D45" s="436" t="s">
        <v>309</v>
      </c>
      <c r="E45" s="436"/>
      <c r="F45" s="436" t="s">
        <v>310</v>
      </c>
      <c r="G45" s="437">
        <v>0</v>
      </c>
      <c r="H45" s="437" t="s">
        <v>74</v>
      </c>
      <c r="I45" s="437">
        <v>0</v>
      </c>
      <c r="J45" s="437" t="s">
        <v>74</v>
      </c>
      <c r="K45" s="437">
        <v>0</v>
      </c>
      <c r="L45" s="437" t="s">
        <v>74</v>
      </c>
      <c r="M45" s="437">
        <v>3</v>
      </c>
      <c r="N45" s="437" t="s">
        <v>74</v>
      </c>
      <c r="O45" s="268">
        <f>G45+I45+K45+M45</f>
        <v>3</v>
      </c>
      <c r="P45" s="436"/>
      <c r="Q45" s="448"/>
      <c r="R45" s="440"/>
    </row>
    <row r="46" spans="1:20" x14ac:dyDescent="0.25">
      <c r="A46" s="610"/>
      <c r="B46" s="436" t="s">
        <v>392</v>
      </c>
      <c r="C46" s="436" t="s">
        <v>19</v>
      </c>
      <c r="D46" s="436" t="s">
        <v>115</v>
      </c>
      <c r="E46" s="436"/>
      <c r="F46" s="436" t="s">
        <v>311</v>
      </c>
      <c r="G46" s="437">
        <v>0</v>
      </c>
      <c r="H46" s="437" t="s">
        <v>74</v>
      </c>
      <c r="I46" s="437">
        <v>0</v>
      </c>
      <c r="J46" s="437" t="s">
        <v>74</v>
      </c>
      <c r="K46" s="437">
        <v>0</v>
      </c>
      <c r="L46" s="437" t="s">
        <v>74</v>
      </c>
      <c r="M46" s="437">
        <v>3</v>
      </c>
      <c r="N46" s="437" t="s">
        <v>74</v>
      </c>
      <c r="O46" s="438">
        <f>G46+I46+K46+M46</f>
        <v>3</v>
      </c>
      <c r="P46" s="436"/>
      <c r="Q46" s="448"/>
      <c r="R46" s="440"/>
    </row>
    <row r="47" spans="1:20" x14ac:dyDescent="0.25">
      <c r="A47" s="610"/>
      <c r="B47" s="436" t="s">
        <v>19</v>
      </c>
      <c r="C47" s="436" t="s">
        <v>19</v>
      </c>
      <c r="D47" s="436" t="s">
        <v>312</v>
      </c>
      <c r="E47" s="436"/>
      <c r="F47" s="436"/>
      <c r="G47" s="437"/>
      <c r="H47" s="437"/>
      <c r="I47" s="437"/>
      <c r="J47" s="437"/>
      <c r="K47" s="437"/>
      <c r="L47" s="437"/>
      <c r="M47" s="437"/>
      <c r="N47" s="437"/>
      <c r="O47" s="438"/>
      <c r="P47" s="436"/>
      <c r="Q47" s="439"/>
      <c r="R47" s="444"/>
    </row>
    <row r="48" spans="1:20" x14ac:dyDescent="0.25">
      <c r="A48" s="610"/>
      <c r="B48" s="449" t="s">
        <v>10</v>
      </c>
      <c r="C48" s="449" t="s">
        <v>10</v>
      </c>
      <c r="D48" s="449" t="s">
        <v>179</v>
      </c>
      <c r="E48" s="449"/>
      <c r="F48" s="449"/>
      <c r="G48" s="450"/>
      <c r="H48" s="437"/>
      <c r="I48" s="450"/>
      <c r="J48" s="437"/>
      <c r="K48" s="450"/>
      <c r="L48" s="437"/>
      <c r="M48" s="450"/>
      <c r="N48" s="437"/>
      <c r="O48" s="451"/>
      <c r="P48" s="449"/>
      <c r="Q48" s="452" t="s">
        <v>313</v>
      </c>
      <c r="R48" s="453"/>
    </row>
    <row r="49" spans="1:18" x14ac:dyDescent="0.25">
      <c r="A49" s="610"/>
      <c r="B49" s="449" t="s">
        <v>10</v>
      </c>
      <c r="C49" s="449" t="s">
        <v>10</v>
      </c>
      <c r="D49" s="449" t="s">
        <v>315</v>
      </c>
      <c r="E49" s="449"/>
      <c r="F49" s="449" t="s">
        <v>317</v>
      </c>
      <c r="G49" s="437">
        <v>0</v>
      </c>
      <c r="H49" s="437" t="s">
        <v>74</v>
      </c>
      <c r="I49" s="437">
        <v>0</v>
      </c>
      <c r="J49" s="437" t="s">
        <v>74</v>
      </c>
      <c r="K49" s="437">
        <v>1</v>
      </c>
      <c r="L49" s="437" t="s">
        <v>74</v>
      </c>
      <c r="M49" s="437">
        <v>4</v>
      </c>
      <c r="N49" s="437" t="s">
        <v>74</v>
      </c>
      <c r="O49" s="438">
        <f>G49+I49+K49+M49</f>
        <v>5</v>
      </c>
      <c r="P49" s="449"/>
      <c r="Q49" s="452"/>
      <c r="R49" s="453"/>
    </row>
    <row r="50" spans="1:18" x14ac:dyDescent="0.25">
      <c r="A50" s="610"/>
      <c r="B50" s="449" t="s">
        <v>10</v>
      </c>
      <c r="C50" s="449" t="s">
        <v>10</v>
      </c>
      <c r="D50" s="449" t="s">
        <v>203</v>
      </c>
      <c r="E50" s="449"/>
      <c r="F50" s="449"/>
      <c r="G50" s="450"/>
      <c r="H50" s="450"/>
      <c r="I50" s="450"/>
      <c r="J50" s="450"/>
      <c r="K50" s="450"/>
      <c r="L50" s="437"/>
      <c r="M50" s="450"/>
      <c r="N50" s="450"/>
      <c r="O50" s="451"/>
      <c r="P50" s="449"/>
      <c r="Q50" s="452" t="s">
        <v>316</v>
      </c>
      <c r="R50" s="453"/>
    </row>
    <row r="51" spans="1:18" x14ac:dyDescent="0.25">
      <c r="A51" s="610"/>
      <c r="B51" s="586" t="s">
        <v>10</v>
      </c>
      <c r="C51" s="586" t="s">
        <v>404</v>
      </c>
      <c r="D51" s="586" t="s">
        <v>130</v>
      </c>
      <c r="E51" s="586"/>
      <c r="F51" s="586" t="s">
        <v>405</v>
      </c>
      <c r="G51" s="587">
        <v>0</v>
      </c>
      <c r="H51" s="587" t="s">
        <v>74</v>
      </c>
      <c r="I51" s="587">
        <v>0</v>
      </c>
      <c r="J51" s="587" t="s">
        <v>74</v>
      </c>
      <c r="K51" s="587">
        <v>1</v>
      </c>
      <c r="L51" s="588" t="s">
        <v>74</v>
      </c>
      <c r="M51" s="587">
        <v>8</v>
      </c>
      <c r="N51" s="587" t="s">
        <v>74</v>
      </c>
      <c r="O51" s="589">
        <v>9</v>
      </c>
      <c r="P51" s="449"/>
      <c r="Q51" s="452"/>
      <c r="R51" s="453"/>
    </row>
    <row r="52" spans="1:18" ht="15.75" thickBot="1" x14ac:dyDescent="0.3">
      <c r="A52" s="610"/>
      <c r="B52" s="445" t="s">
        <v>45</v>
      </c>
      <c r="C52" s="445" t="s">
        <v>45</v>
      </c>
      <c r="D52" s="445" t="s">
        <v>123</v>
      </c>
      <c r="E52" s="445"/>
      <c r="F52" s="445" t="s">
        <v>47</v>
      </c>
      <c r="G52" s="450">
        <v>0</v>
      </c>
      <c r="H52" s="454" t="s">
        <v>74</v>
      </c>
      <c r="I52" s="450">
        <v>0</v>
      </c>
      <c r="J52" s="454" t="s">
        <v>74</v>
      </c>
      <c r="K52" s="450">
        <v>1</v>
      </c>
      <c r="L52" s="437" t="s">
        <v>74</v>
      </c>
      <c r="M52" s="450">
        <v>8</v>
      </c>
      <c r="N52" s="454" t="s">
        <v>74</v>
      </c>
      <c r="O52" s="451">
        <f>G52+I52+K52+M52</f>
        <v>9</v>
      </c>
      <c r="P52" s="445"/>
      <c r="Q52" s="455"/>
      <c r="R52" s="456"/>
    </row>
    <row r="53" spans="1:18" ht="15.75" thickBot="1" x14ac:dyDescent="0.3">
      <c r="A53" s="237"/>
      <c r="B53" s="238"/>
      <c r="C53" s="238"/>
      <c r="D53" s="238"/>
      <c r="E53" s="238"/>
      <c r="F53" s="238"/>
      <c r="G53" s="239">
        <f>SUM(G40:G52)</f>
        <v>0</v>
      </c>
      <c r="H53" s="240" t="s">
        <v>74</v>
      </c>
      <c r="I53" s="240">
        <f>SUM(I40:I52)</f>
        <v>2</v>
      </c>
      <c r="J53" s="240" t="s">
        <v>74</v>
      </c>
      <c r="K53" s="240">
        <f>SUM(K40:K52)</f>
        <v>3</v>
      </c>
      <c r="L53" s="240" t="s">
        <v>74</v>
      </c>
      <c r="M53" s="240">
        <f>SUM(M40:M52)</f>
        <v>32</v>
      </c>
      <c r="N53" s="240" t="s">
        <v>74</v>
      </c>
      <c r="O53" s="241">
        <f>SUM(O40:O52)</f>
        <v>37</v>
      </c>
      <c r="P53" s="238"/>
      <c r="Q53" s="242"/>
      <c r="R53" s="242"/>
    </row>
    <row r="54" spans="1:18" ht="15.75" thickBot="1" x14ac:dyDescent="0.3">
      <c r="A54" s="172"/>
      <c r="B54" s="154"/>
      <c r="C54" s="154"/>
      <c r="D54" s="154"/>
      <c r="E54" s="154"/>
      <c r="F54" s="154"/>
      <c r="G54" s="167"/>
      <c r="H54" s="167"/>
      <c r="I54" s="167"/>
      <c r="J54" s="167"/>
      <c r="K54" s="167"/>
      <c r="L54" s="167"/>
      <c r="M54" s="167"/>
      <c r="N54" s="167"/>
      <c r="O54" s="243"/>
      <c r="P54" s="154"/>
      <c r="Q54" s="173"/>
      <c r="R54" s="173"/>
    </row>
    <row r="55" spans="1:18" ht="15.75" thickBot="1" x14ac:dyDescent="0.3">
      <c r="A55" s="172"/>
      <c r="B55" s="154"/>
      <c r="C55" s="154"/>
      <c r="D55" s="631" t="s">
        <v>221</v>
      </c>
      <c r="E55" s="632"/>
      <c r="F55" s="632"/>
      <c r="G55" s="396">
        <f>G53+G33+G19</f>
        <v>1</v>
      </c>
      <c r="H55" s="398" t="s">
        <v>74</v>
      </c>
      <c r="I55" s="397">
        <f t="shared" ref="I55:O55" si="0">I53+I33+I19</f>
        <v>9</v>
      </c>
      <c r="J55" s="397" t="s">
        <v>74</v>
      </c>
      <c r="K55" s="397">
        <f t="shared" si="0"/>
        <v>9</v>
      </c>
      <c r="L55" s="397" t="s">
        <v>74</v>
      </c>
      <c r="M55" s="397">
        <f t="shared" si="0"/>
        <v>66</v>
      </c>
      <c r="N55" s="397" t="s">
        <v>74</v>
      </c>
      <c r="O55" s="326">
        <f t="shared" si="0"/>
        <v>85</v>
      </c>
      <c r="P55" s="154"/>
      <c r="Q55" s="173"/>
      <c r="R55" s="173"/>
    </row>
    <row r="56" spans="1:18" ht="15.75" thickBot="1" x14ac:dyDescent="0.3">
      <c r="A56" s="172"/>
      <c r="B56" s="154"/>
      <c r="C56" s="154"/>
      <c r="D56" s="631" t="s">
        <v>222</v>
      </c>
      <c r="E56" s="632"/>
      <c r="F56" s="633"/>
      <c r="G56" s="324">
        <f>1+COUNTIF(G8:G18,0)+COUNTIF(G23:G32,0)+COUNTIF(G40:G52,0)</f>
        <v>24</v>
      </c>
      <c r="H56" s="632" t="s">
        <v>224</v>
      </c>
      <c r="I56" s="632"/>
      <c r="J56" s="632"/>
      <c r="K56" s="632"/>
      <c r="L56" s="632"/>
      <c r="M56" s="632"/>
      <c r="N56" s="632"/>
      <c r="O56" s="633"/>
      <c r="P56" s="154"/>
      <c r="Q56" s="173"/>
      <c r="R56" s="173"/>
    </row>
    <row r="57" spans="1:18" ht="15.75" thickBot="1" x14ac:dyDescent="0.3">
      <c r="A57" s="172"/>
      <c r="B57" s="154"/>
      <c r="C57" s="154"/>
      <c r="D57" s="634" t="s">
        <v>223</v>
      </c>
      <c r="E57" s="635"/>
      <c r="F57" s="636"/>
      <c r="G57" s="325">
        <f>+COUNTBLANK(G8:G18)+COUNTBLANK(G23:G32)+COUNTBLANK(G40:G52)</f>
        <v>11</v>
      </c>
      <c r="H57" s="635" t="s">
        <v>226</v>
      </c>
      <c r="I57" s="635"/>
      <c r="J57" s="635"/>
      <c r="K57" s="635"/>
      <c r="L57" s="635"/>
      <c r="M57" s="635"/>
      <c r="N57" s="635"/>
      <c r="O57" s="636"/>
      <c r="P57" s="154"/>
      <c r="Q57" s="173"/>
      <c r="R57" s="173"/>
    </row>
    <row r="58" spans="1:18" ht="3.75" customHeight="1" thickBot="1" x14ac:dyDescent="0.3">
      <c r="A58" s="172"/>
      <c r="B58" s="154"/>
      <c r="C58" s="154"/>
      <c r="D58" s="154"/>
      <c r="E58" s="154"/>
      <c r="F58" s="154"/>
      <c r="G58" s="167"/>
      <c r="H58" s="167"/>
      <c r="I58" s="167"/>
      <c r="J58" s="167"/>
      <c r="K58" s="167"/>
      <c r="L58" s="167"/>
      <c r="M58" s="167"/>
      <c r="N58" s="167"/>
      <c r="O58" s="243"/>
      <c r="P58" s="154"/>
      <c r="Q58" s="173"/>
      <c r="R58" s="173"/>
    </row>
    <row r="59" spans="1:18" ht="15.75" hidden="1" thickBot="1" x14ac:dyDescent="0.3">
      <c r="A59" s="172"/>
      <c r="B59" s="154"/>
      <c r="C59" s="154"/>
      <c r="D59" s="154"/>
      <c r="E59" s="154"/>
      <c r="F59" s="154"/>
      <c r="G59" s="296"/>
      <c r="H59" s="296"/>
      <c r="I59" s="296"/>
      <c r="J59" s="296"/>
      <c r="K59" s="296"/>
      <c r="L59" s="296"/>
      <c r="M59" s="296"/>
      <c r="N59" s="296"/>
      <c r="O59" s="297"/>
      <c r="P59" s="154"/>
      <c r="Q59" s="173"/>
      <c r="R59" s="173"/>
    </row>
    <row r="60" spans="1:18" ht="15.75" thickBot="1" x14ac:dyDescent="0.3">
      <c r="A60" s="641" t="s">
        <v>376</v>
      </c>
      <c r="B60" s="642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3"/>
    </row>
    <row r="61" spans="1:18" ht="26.25" thickBot="1" x14ac:dyDescent="0.3">
      <c r="A61" s="7" t="s">
        <v>0</v>
      </c>
      <c r="B61" s="46" t="s">
        <v>1</v>
      </c>
      <c r="C61" s="46" t="s">
        <v>2</v>
      </c>
      <c r="D61" s="46" t="s">
        <v>3</v>
      </c>
      <c r="E61" s="46" t="s">
        <v>76</v>
      </c>
      <c r="F61" s="46" t="s">
        <v>4</v>
      </c>
      <c r="G61" s="622" t="s">
        <v>5</v>
      </c>
      <c r="H61" s="622"/>
      <c r="I61" s="622"/>
      <c r="J61" s="622"/>
      <c r="K61" s="622"/>
      <c r="L61" s="622"/>
      <c r="M61" s="622"/>
      <c r="N61" s="622"/>
      <c r="O61" s="622"/>
      <c r="P61" s="46" t="s">
        <v>77</v>
      </c>
      <c r="Q61" s="46" t="s">
        <v>84</v>
      </c>
      <c r="R61" s="9" t="s">
        <v>85</v>
      </c>
    </row>
    <row r="62" spans="1:18" ht="45.75" x14ac:dyDescent="0.25">
      <c r="A62" s="639" t="s">
        <v>197</v>
      </c>
      <c r="B62" s="230" t="s">
        <v>19</v>
      </c>
      <c r="C62" s="230" t="s">
        <v>19</v>
      </c>
      <c r="D62" s="230" t="s">
        <v>35</v>
      </c>
      <c r="E62" s="230"/>
      <c r="F62" s="230" t="s">
        <v>252</v>
      </c>
      <c r="G62" s="231">
        <v>0</v>
      </c>
      <c r="H62" s="231" t="s">
        <v>74</v>
      </c>
      <c r="I62" s="231">
        <v>1</v>
      </c>
      <c r="J62" s="231" t="s">
        <v>74</v>
      </c>
      <c r="K62" s="231">
        <v>0</v>
      </c>
      <c r="L62" s="231" t="s">
        <v>74</v>
      </c>
      <c r="M62" s="231">
        <v>3</v>
      </c>
      <c r="N62" s="231" t="s">
        <v>74</v>
      </c>
      <c r="O62" s="232">
        <f>M62+K62+I62+G62</f>
        <v>4</v>
      </c>
      <c r="P62" s="230"/>
      <c r="Q62" s="542" t="s">
        <v>391</v>
      </c>
      <c r="R62" s="543" t="s">
        <v>94</v>
      </c>
    </row>
    <row r="63" spans="1:18" x14ac:dyDescent="0.25">
      <c r="A63" s="610"/>
      <c r="B63" s="230" t="s">
        <v>18</v>
      </c>
      <c r="C63" s="230" t="s">
        <v>19</v>
      </c>
      <c r="D63" s="230" t="s">
        <v>20</v>
      </c>
      <c r="E63" s="230" t="s">
        <v>79</v>
      </c>
      <c r="F63" s="230" t="s">
        <v>78</v>
      </c>
      <c r="G63" s="231">
        <v>0</v>
      </c>
      <c r="H63" s="231" t="s">
        <v>74</v>
      </c>
      <c r="I63" s="231">
        <v>0</v>
      </c>
      <c r="J63" s="231" t="s">
        <v>74</v>
      </c>
      <c r="K63" s="231">
        <v>1</v>
      </c>
      <c r="L63" s="231" t="s">
        <v>74</v>
      </c>
      <c r="M63" s="231">
        <v>2</v>
      </c>
      <c r="N63" s="231" t="s">
        <v>74</v>
      </c>
      <c r="O63" s="232">
        <f>G63+I63+K63+M63</f>
        <v>3</v>
      </c>
      <c r="P63" s="230" t="s">
        <v>21</v>
      </c>
      <c r="Q63" s="544" t="s">
        <v>88</v>
      </c>
      <c r="R63" s="545" t="s">
        <v>194</v>
      </c>
    </row>
    <row r="64" spans="1:18" x14ac:dyDescent="0.25">
      <c r="A64" s="610"/>
      <c r="B64" s="233" t="s">
        <v>201</v>
      </c>
      <c r="C64" s="233" t="s">
        <v>201</v>
      </c>
      <c r="D64" s="233" t="s">
        <v>162</v>
      </c>
      <c r="E64" s="233"/>
      <c r="F64" s="233" t="s">
        <v>250</v>
      </c>
      <c r="G64" s="234">
        <v>0</v>
      </c>
      <c r="H64" s="231" t="s">
        <v>74</v>
      </c>
      <c r="I64" s="234">
        <v>0</v>
      </c>
      <c r="J64" s="231" t="s">
        <v>74</v>
      </c>
      <c r="K64" s="234">
        <v>1</v>
      </c>
      <c r="L64" s="231" t="s">
        <v>74</v>
      </c>
      <c r="M64" s="234">
        <v>1</v>
      </c>
      <c r="N64" s="231" t="s">
        <v>74</v>
      </c>
      <c r="O64" s="235">
        <f>M64+K64+I64+G64</f>
        <v>2</v>
      </c>
      <c r="P64" s="233"/>
      <c r="Q64" s="546"/>
      <c r="R64" s="547"/>
    </row>
    <row r="65" spans="1:18" ht="22.5" x14ac:dyDescent="0.25">
      <c r="A65" s="610"/>
      <c r="B65" s="233" t="s">
        <v>51</v>
      </c>
      <c r="C65" s="233" t="s">
        <v>99</v>
      </c>
      <c r="D65" s="233" t="s">
        <v>92</v>
      </c>
      <c r="E65" s="233"/>
      <c r="F65" s="233" t="s">
        <v>144</v>
      </c>
      <c r="G65" s="234">
        <v>0</v>
      </c>
      <c r="H65" s="236" t="s">
        <v>74</v>
      </c>
      <c r="I65" s="234">
        <v>0</v>
      </c>
      <c r="J65" s="236" t="s">
        <v>74</v>
      </c>
      <c r="K65" s="234">
        <v>0</v>
      </c>
      <c r="L65" s="234" t="s">
        <v>74</v>
      </c>
      <c r="M65" s="234">
        <v>2</v>
      </c>
      <c r="N65" s="236" t="s">
        <v>74</v>
      </c>
      <c r="O65" s="235">
        <f>G65+I65+K65+M65</f>
        <v>2</v>
      </c>
      <c r="P65" s="233"/>
      <c r="Q65" s="599" t="s">
        <v>200</v>
      </c>
      <c r="R65" s="600" t="s">
        <v>93</v>
      </c>
    </row>
    <row r="66" spans="1:18" ht="23.25" customHeight="1" thickBot="1" x14ac:dyDescent="0.3">
      <c r="A66" s="610"/>
      <c r="B66" s="233" t="s">
        <v>413</v>
      </c>
      <c r="C66" s="233" t="s">
        <v>10</v>
      </c>
      <c r="D66" s="233" t="s">
        <v>414</v>
      </c>
      <c r="E66" s="233"/>
      <c r="F66" s="233" t="s">
        <v>199</v>
      </c>
      <c r="G66" s="231">
        <v>0</v>
      </c>
      <c r="H66" s="231" t="s">
        <v>74</v>
      </c>
      <c r="I66" s="231">
        <v>0</v>
      </c>
      <c r="J66" s="231" t="s">
        <v>74</v>
      </c>
      <c r="K66" s="231">
        <v>1</v>
      </c>
      <c r="L66" s="231" t="s">
        <v>74</v>
      </c>
      <c r="M66" s="231">
        <v>2</v>
      </c>
      <c r="N66" s="231" t="s">
        <v>74</v>
      </c>
      <c r="O66" s="232">
        <v>3</v>
      </c>
      <c r="P66" s="233"/>
      <c r="Q66" s="607" t="s">
        <v>415</v>
      </c>
      <c r="R66" s="547"/>
    </row>
    <row r="67" spans="1:18" ht="15.75" thickBot="1" x14ac:dyDescent="0.3">
      <c r="A67" s="237"/>
      <c r="B67" s="238"/>
      <c r="C67" s="238"/>
      <c r="D67" s="238"/>
      <c r="E67" s="238"/>
      <c r="F67" s="238"/>
      <c r="G67" s="272">
        <f>SUM(G62:G66)</f>
        <v>0</v>
      </c>
      <c r="H67" s="273" t="s">
        <v>74</v>
      </c>
      <c r="I67" s="273">
        <f>SUM(I62:I66)</f>
        <v>1</v>
      </c>
      <c r="J67" s="273" t="s">
        <v>74</v>
      </c>
      <c r="K67" s="273">
        <f>SUM(K62:K66)</f>
        <v>3</v>
      </c>
      <c r="L67" s="273" t="s">
        <v>74</v>
      </c>
      <c r="M67" s="273">
        <f>SUM(M62:M66)</f>
        <v>10</v>
      </c>
      <c r="N67" s="273" t="s">
        <v>74</v>
      </c>
      <c r="O67" s="274">
        <f>SUM(O62:O66)</f>
        <v>14</v>
      </c>
      <c r="P67" s="238"/>
      <c r="Q67" s="295" t="s">
        <v>363</v>
      </c>
      <c r="R67" s="242"/>
    </row>
    <row r="68" spans="1:18" x14ac:dyDescent="0.25">
      <c r="A68" s="172"/>
      <c r="B68" s="154"/>
      <c r="C68" s="154"/>
      <c r="D68" s="154"/>
      <c r="E68" s="154"/>
      <c r="F68" s="154"/>
      <c r="G68" s="167"/>
      <c r="H68" s="167"/>
      <c r="I68" s="167"/>
      <c r="J68" s="167"/>
      <c r="K68" s="167"/>
      <c r="L68" s="167"/>
      <c r="M68" s="167"/>
      <c r="N68" s="167"/>
      <c r="O68" s="243"/>
      <c r="P68" s="154"/>
      <c r="Q68" s="173"/>
      <c r="R68" s="173"/>
    </row>
    <row r="69" spans="1:18" ht="7.5" customHeight="1" thickBot="1" x14ac:dyDescent="0.3">
      <c r="A69" s="172"/>
      <c r="B69" s="154"/>
      <c r="C69" s="154"/>
      <c r="D69" s="154"/>
      <c r="E69" s="154"/>
      <c r="F69" s="154"/>
      <c r="G69" s="167"/>
      <c r="H69" s="167"/>
      <c r="I69" s="167"/>
      <c r="J69" s="167"/>
      <c r="K69" s="167"/>
      <c r="L69" s="167"/>
      <c r="M69" s="167"/>
      <c r="N69" s="167"/>
      <c r="O69" s="243"/>
      <c r="P69" s="154"/>
      <c r="Q69" s="173"/>
      <c r="R69" s="173"/>
    </row>
    <row r="70" spans="1:18" ht="15.75" thickBot="1" x14ac:dyDescent="0.3">
      <c r="A70" s="641" t="s">
        <v>377</v>
      </c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3"/>
    </row>
    <row r="71" spans="1:18" ht="26.25" thickBot="1" x14ac:dyDescent="0.3">
      <c r="A71" s="244" t="s">
        <v>0</v>
      </c>
      <c r="B71" s="549" t="s">
        <v>1</v>
      </c>
      <c r="C71" s="549" t="s">
        <v>2</v>
      </c>
      <c r="D71" s="549" t="s">
        <v>3</v>
      </c>
      <c r="E71" s="549" t="s">
        <v>76</v>
      </c>
      <c r="F71" s="549" t="s">
        <v>4</v>
      </c>
      <c r="G71" s="674" t="s">
        <v>5</v>
      </c>
      <c r="H71" s="674"/>
      <c r="I71" s="674"/>
      <c r="J71" s="674"/>
      <c r="K71" s="674"/>
      <c r="L71" s="674"/>
      <c r="M71" s="674"/>
      <c r="N71" s="674"/>
      <c r="O71" s="674"/>
      <c r="P71" s="549" t="s">
        <v>77</v>
      </c>
      <c r="Q71" s="245" t="s">
        <v>84</v>
      </c>
      <c r="R71" s="246" t="s">
        <v>85</v>
      </c>
    </row>
    <row r="72" spans="1:18" x14ac:dyDescent="0.25">
      <c r="A72" s="639" t="s">
        <v>128</v>
      </c>
      <c r="B72" s="247" t="s">
        <v>45</v>
      </c>
      <c r="C72" s="247" t="s">
        <v>45</v>
      </c>
      <c r="D72" s="247" t="s">
        <v>121</v>
      </c>
      <c r="E72" s="247"/>
      <c r="F72" s="247" t="s">
        <v>129</v>
      </c>
      <c r="G72" s="248">
        <v>0</v>
      </c>
      <c r="H72" s="248" t="s">
        <v>74</v>
      </c>
      <c r="I72" s="248">
        <v>1</v>
      </c>
      <c r="J72" s="248" t="s">
        <v>74</v>
      </c>
      <c r="K72" s="248">
        <v>0</v>
      </c>
      <c r="L72" s="248" t="s">
        <v>74</v>
      </c>
      <c r="M72" s="248">
        <v>4</v>
      </c>
      <c r="N72" s="248" t="s">
        <v>74</v>
      </c>
      <c r="O72" s="249">
        <f t="shared" ref="O72:O78" si="1">G72+I72+K72+M72</f>
        <v>5</v>
      </c>
      <c r="P72" s="247"/>
      <c r="Q72" s="522" t="s">
        <v>97</v>
      </c>
      <c r="R72" s="523" t="s">
        <v>94</v>
      </c>
    </row>
    <row r="73" spans="1:18" x14ac:dyDescent="0.25">
      <c r="A73" s="610"/>
      <c r="B73" s="250" t="s">
        <v>45</v>
      </c>
      <c r="C73" s="250" t="s">
        <v>45</v>
      </c>
      <c r="D73" s="250" t="s">
        <v>181</v>
      </c>
      <c r="E73" s="250"/>
      <c r="F73" s="250"/>
      <c r="G73" s="251"/>
      <c r="H73" s="251"/>
      <c r="I73" s="251"/>
      <c r="J73" s="251"/>
      <c r="K73" s="251"/>
      <c r="L73" s="251"/>
      <c r="M73" s="251"/>
      <c r="N73" s="251"/>
      <c r="O73" s="252"/>
      <c r="P73" s="250"/>
      <c r="Q73" s="524" t="s">
        <v>178</v>
      </c>
      <c r="R73" s="525"/>
    </row>
    <row r="74" spans="1:18" ht="15" customHeight="1" x14ac:dyDescent="0.25">
      <c r="A74" s="610"/>
      <c r="B74" s="253" t="s">
        <v>10</v>
      </c>
      <c r="C74" s="253" t="s">
        <v>10</v>
      </c>
      <c r="D74" s="250" t="s">
        <v>115</v>
      </c>
      <c r="E74" s="250"/>
      <c r="F74" s="250" t="s">
        <v>151</v>
      </c>
      <c r="G74" s="251">
        <v>0</v>
      </c>
      <c r="H74" s="251" t="s">
        <v>74</v>
      </c>
      <c r="I74" s="251">
        <v>0</v>
      </c>
      <c r="J74" s="251" t="s">
        <v>74</v>
      </c>
      <c r="K74" s="251">
        <v>1</v>
      </c>
      <c r="L74" s="251" t="s">
        <v>74</v>
      </c>
      <c r="M74" s="251">
        <v>2</v>
      </c>
      <c r="N74" s="251" t="s">
        <v>74</v>
      </c>
      <c r="O74" s="252">
        <f t="shared" si="1"/>
        <v>3</v>
      </c>
      <c r="P74" s="250"/>
      <c r="Q74" s="524"/>
      <c r="R74" s="525"/>
    </row>
    <row r="75" spans="1:18" ht="15" customHeight="1" x14ac:dyDescent="0.25">
      <c r="A75" s="610"/>
      <c r="B75" s="254" t="s">
        <v>10</v>
      </c>
      <c r="C75" s="254" t="s">
        <v>10</v>
      </c>
      <c r="D75" s="255" t="s">
        <v>179</v>
      </c>
      <c r="E75" s="255"/>
      <c r="F75" s="255"/>
      <c r="G75" s="256"/>
      <c r="H75" s="251"/>
      <c r="I75" s="256"/>
      <c r="J75" s="251"/>
      <c r="K75" s="256"/>
      <c r="L75" s="251"/>
      <c r="M75" s="256"/>
      <c r="N75" s="251"/>
      <c r="O75" s="252"/>
      <c r="P75" s="255"/>
      <c r="Q75" s="540"/>
      <c r="R75" s="541"/>
    </row>
    <row r="76" spans="1:18" ht="15" customHeight="1" x14ac:dyDescent="0.25">
      <c r="A76" s="610"/>
      <c r="B76" s="254" t="s">
        <v>45</v>
      </c>
      <c r="C76" s="254" t="s">
        <v>45</v>
      </c>
      <c r="D76" s="255" t="s">
        <v>180</v>
      </c>
      <c r="E76" s="255"/>
      <c r="F76" s="255"/>
      <c r="G76" s="256"/>
      <c r="H76" s="251"/>
      <c r="I76" s="256"/>
      <c r="J76" s="251"/>
      <c r="K76" s="256"/>
      <c r="L76" s="251"/>
      <c r="M76" s="256"/>
      <c r="N76" s="251"/>
      <c r="O76" s="252"/>
      <c r="P76" s="255"/>
      <c r="Q76" s="540" t="s">
        <v>259</v>
      </c>
      <c r="R76" s="541"/>
    </row>
    <row r="77" spans="1:18" ht="15" customHeight="1" x14ac:dyDescent="0.25">
      <c r="A77" s="610"/>
      <c r="B77" s="254" t="s">
        <v>65</v>
      </c>
      <c r="C77" s="254" t="s">
        <v>69</v>
      </c>
      <c r="D77" s="255" t="s">
        <v>182</v>
      </c>
      <c r="E77" s="255"/>
      <c r="F77" s="255"/>
      <c r="G77" s="256"/>
      <c r="H77" s="251"/>
      <c r="I77" s="256"/>
      <c r="J77" s="251"/>
      <c r="K77" s="256"/>
      <c r="L77" s="251"/>
      <c r="M77" s="256"/>
      <c r="N77" s="251"/>
      <c r="O77" s="252"/>
      <c r="P77" s="255"/>
      <c r="Q77" s="540" t="s">
        <v>183</v>
      </c>
      <c r="R77" s="541"/>
    </row>
    <row r="78" spans="1:18" ht="15.75" thickBot="1" x14ac:dyDescent="0.3">
      <c r="A78" s="640"/>
      <c r="B78" s="257" t="s">
        <v>43</v>
      </c>
      <c r="C78" s="257" t="s">
        <v>43</v>
      </c>
      <c r="D78" s="257" t="s">
        <v>162</v>
      </c>
      <c r="E78" s="257"/>
      <c r="F78" s="257" t="s">
        <v>248</v>
      </c>
      <c r="G78" s="258">
        <v>0</v>
      </c>
      <c r="H78" s="258" t="s">
        <v>74</v>
      </c>
      <c r="I78" s="258">
        <v>0</v>
      </c>
      <c r="J78" s="258" t="s">
        <v>74</v>
      </c>
      <c r="K78" s="258">
        <v>1</v>
      </c>
      <c r="L78" s="258" t="s">
        <v>74</v>
      </c>
      <c r="M78" s="258">
        <v>4</v>
      </c>
      <c r="N78" s="258" t="s">
        <v>74</v>
      </c>
      <c r="O78" s="259">
        <f t="shared" si="1"/>
        <v>5</v>
      </c>
      <c r="P78" s="257"/>
      <c r="Q78" s="550"/>
      <c r="R78" s="551"/>
    </row>
    <row r="79" spans="1:18" ht="15.75" thickBot="1" x14ac:dyDescent="0.3">
      <c r="A79" s="260"/>
      <c r="B79" s="260"/>
      <c r="C79" s="260"/>
      <c r="D79" s="260"/>
      <c r="E79" s="260"/>
      <c r="F79" s="260"/>
      <c r="G79" s="298">
        <f>SUM(G72:G78)</f>
        <v>0</v>
      </c>
      <c r="H79" s="261" t="s">
        <v>74</v>
      </c>
      <c r="I79" s="261">
        <f>SUM(I72:I78)</f>
        <v>1</v>
      </c>
      <c r="J79" s="261" t="s">
        <v>74</v>
      </c>
      <c r="K79" s="261">
        <f>SUM(K72:K78)</f>
        <v>2</v>
      </c>
      <c r="L79" s="261" t="s">
        <v>74</v>
      </c>
      <c r="M79" s="261">
        <f>SUM(M72:M78)</f>
        <v>10</v>
      </c>
      <c r="N79" s="261" t="s">
        <v>74</v>
      </c>
      <c r="O79" s="262">
        <f>SUM(O72:O78)</f>
        <v>13</v>
      </c>
      <c r="P79" s="260"/>
      <c r="Q79" s="260" t="s">
        <v>363</v>
      </c>
      <c r="R79" s="260"/>
    </row>
    <row r="80" spans="1:18" ht="13.5" customHeight="1" thickBot="1" x14ac:dyDescent="0.3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1:19" ht="7.5" hidden="1" customHeight="1" thickBot="1" x14ac:dyDescent="0.3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1:19" ht="15.75" thickBot="1" x14ac:dyDescent="0.3">
      <c r="A82" s="641" t="s">
        <v>378</v>
      </c>
      <c r="B82" s="642"/>
      <c r="C82" s="642"/>
      <c r="D82" s="642"/>
      <c r="E82" s="642"/>
      <c r="F82" s="642"/>
      <c r="G82" s="642"/>
      <c r="H82" s="642"/>
      <c r="I82" s="642"/>
      <c r="J82" s="642"/>
      <c r="K82" s="642"/>
      <c r="L82" s="642"/>
      <c r="M82" s="642"/>
      <c r="N82" s="642"/>
      <c r="O82" s="642"/>
      <c r="P82" s="642"/>
      <c r="Q82" s="642"/>
      <c r="R82" s="643"/>
    </row>
    <row r="83" spans="1:19" ht="26.25" thickBot="1" x14ac:dyDescent="0.3">
      <c r="A83" s="244" t="s">
        <v>0</v>
      </c>
      <c r="B83" s="245" t="s">
        <v>1</v>
      </c>
      <c r="C83" s="245" t="s">
        <v>2</v>
      </c>
      <c r="D83" s="245" t="s">
        <v>3</v>
      </c>
      <c r="E83" s="245" t="s">
        <v>76</v>
      </c>
      <c r="F83" s="245" t="s">
        <v>4</v>
      </c>
      <c r="G83" s="644" t="s">
        <v>5</v>
      </c>
      <c r="H83" s="644"/>
      <c r="I83" s="644"/>
      <c r="J83" s="644"/>
      <c r="K83" s="644"/>
      <c r="L83" s="644"/>
      <c r="M83" s="644"/>
      <c r="N83" s="644"/>
      <c r="O83" s="644"/>
      <c r="P83" s="245" t="s">
        <v>77</v>
      </c>
      <c r="Q83" s="245" t="s">
        <v>84</v>
      </c>
      <c r="R83" s="246" t="s">
        <v>85</v>
      </c>
    </row>
    <row r="84" spans="1:19" x14ac:dyDescent="0.25">
      <c r="A84" s="639" t="s">
        <v>189</v>
      </c>
      <c r="B84" s="263" t="s">
        <v>32</v>
      </c>
      <c r="C84" s="263" t="s">
        <v>32</v>
      </c>
      <c r="D84" s="263" t="s">
        <v>130</v>
      </c>
      <c r="E84" s="263"/>
      <c r="F84" s="263" t="s">
        <v>188</v>
      </c>
      <c r="G84" s="264">
        <v>0</v>
      </c>
      <c r="H84" s="264" t="s">
        <v>74</v>
      </c>
      <c r="I84" s="264">
        <v>1</v>
      </c>
      <c r="J84" s="264" t="s">
        <v>74</v>
      </c>
      <c r="K84" s="264">
        <v>0</v>
      </c>
      <c r="L84" s="264" t="s">
        <v>74</v>
      </c>
      <c r="M84" s="264">
        <v>4</v>
      </c>
      <c r="N84" s="264" t="s">
        <v>74</v>
      </c>
      <c r="O84" s="265">
        <f>G84+I84+K84+M84</f>
        <v>5</v>
      </c>
      <c r="P84" s="263" t="s">
        <v>21</v>
      </c>
      <c r="Q84" s="434"/>
      <c r="R84" s="435" t="s">
        <v>285</v>
      </c>
    </row>
    <row r="85" spans="1:19" x14ac:dyDescent="0.25">
      <c r="A85" s="610"/>
      <c r="B85" s="590" t="s">
        <v>32</v>
      </c>
      <c r="C85" s="266" t="s">
        <v>32</v>
      </c>
      <c r="D85" s="266" t="s">
        <v>186</v>
      </c>
      <c r="E85" s="266"/>
      <c r="F85" s="266" t="s">
        <v>159</v>
      </c>
      <c r="G85" s="267">
        <v>0</v>
      </c>
      <c r="H85" s="267" t="s">
        <v>74</v>
      </c>
      <c r="I85" s="267">
        <v>0</v>
      </c>
      <c r="J85" s="267" t="s">
        <v>74</v>
      </c>
      <c r="K85" s="267">
        <v>1</v>
      </c>
      <c r="L85" s="267" t="s">
        <v>74</v>
      </c>
      <c r="M85" s="267">
        <v>2</v>
      </c>
      <c r="N85" s="267" t="s">
        <v>74</v>
      </c>
      <c r="O85" s="268">
        <f>K85+M85+I85+G85</f>
        <v>3</v>
      </c>
      <c r="P85" s="266"/>
      <c r="Q85" s="443" t="s">
        <v>318</v>
      </c>
      <c r="R85" s="534"/>
    </row>
    <row r="86" spans="1:19" ht="21" customHeight="1" x14ac:dyDescent="0.25">
      <c r="A86" s="610"/>
      <c r="B86" s="266" t="s">
        <v>10</v>
      </c>
      <c r="C86" s="266" t="s">
        <v>10</v>
      </c>
      <c r="D86" s="266" t="s">
        <v>203</v>
      </c>
      <c r="E86" s="266"/>
      <c r="F86" s="266" t="s">
        <v>184</v>
      </c>
      <c r="G86" s="267"/>
      <c r="H86" s="267"/>
      <c r="I86" s="267"/>
      <c r="J86" s="267"/>
      <c r="K86" s="267"/>
      <c r="L86" s="267"/>
      <c r="M86" s="267"/>
      <c r="N86" s="267"/>
      <c r="O86" s="268"/>
      <c r="P86" s="266"/>
      <c r="Q86" s="675" t="s">
        <v>292</v>
      </c>
      <c r="R86" s="676"/>
    </row>
    <row r="87" spans="1:19" x14ac:dyDescent="0.25">
      <c r="A87" s="610"/>
      <c r="B87" s="266" t="s">
        <v>45</v>
      </c>
      <c r="C87" s="266" t="s">
        <v>202</v>
      </c>
      <c r="D87" s="266" t="s">
        <v>127</v>
      </c>
      <c r="E87" s="266"/>
      <c r="F87" s="266" t="s">
        <v>187</v>
      </c>
      <c r="G87" s="267">
        <v>0</v>
      </c>
      <c r="H87" s="267" t="s">
        <v>74</v>
      </c>
      <c r="I87" s="267">
        <v>0</v>
      </c>
      <c r="J87" s="267" t="s">
        <v>74</v>
      </c>
      <c r="K87" s="267">
        <v>1</v>
      </c>
      <c r="L87" s="267" t="s">
        <v>74</v>
      </c>
      <c r="M87" s="267">
        <v>5</v>
      </c>
      <c r="N87" s="267" t="s">
        <v>74</v>
      </c>
      <c r="O87" s="268">
        <f>K87+M87+I87+G87</f>
        <v>6</v>
      </c>
      <c r="P87" s="266"/>
      <c r="Q87" s="443"/>
      <c r="R87" s="534"/>
    </row>
    <row r="88" spans="1:19" ht="15.75" thickBot="1" x14ac:dyDescent="0.3">
      <c r="A88" s="610"/>
      <c r="B88" s="266" t="s">
        <v>45</v>
      </c>
      <c r="C88" s="266" t="s">
        <v>202</v>
      </c>
      <c r="D88" s="266" t="s">
        <v>203</v>
      </c>
      <c r="E88" s="266"/>
      <c r="F88" s="266" t="s">
        <v>185</v>
      </c>
      <c r="G88" s="267"/>
      <c r="H88" s="267"/>
      <c r="I88" s="267"/>
      <c r="J88" s="267"/>
      <c r="K88" s="267"/>
      <c r="L88" s="267"/>
      <c r="M88" s="267"/>
      <c r="N88" s="267"/>
      <c r="O88" s="268"/>
      <c r="P88" s="266"/>
      <c r="Q88" s="443" t="s">
        <v>260</v>
      </c>
      <c r="R88" s="534"/>
    </row>
    <row r="89" spans="1:19" ht="15.75" thickBot="1" x14ac:dyDescent="0.3">
      <c r="A89" s="26"/>
      <c r="B89" s="27"/>
      <c r="C89" s="27"/>
      <c r="D89" s="27"/>
      <c r="E89" s="27"/>
      <c r="F89" s="27"/>
      <c r="G89" s="23">
        <f>SUM(G84:G88)</f>
        <v>0</v>
      </c>
      <c r="H89" s="24" t="s">
        <v>74</v>
      </c>
      <c r="I89" s="24">
        <f>SUM(I84:I88)</f>
        <v>1</v>
      </c>
      <c r="J89" s="24" t="s">
        <v>74</v>
      </c>
      <c r="K89" s="24">
        <f>SUM(K84:K88)</f>
        <v>2</v>
      </c>
      <c r="L89" s="24" t="s">
        <v>74</v>
      </c>
      <c r="M89" s="24">
        <f>SUM(M84:M88)</f>
        <v>11</v>
      </c>
      <c r="N89" s="24" t="s">
        <v>74</v>
      </c>
      <c r="O89" s="25">
        <f>SUM(O84:O88)</f>
        <v>14</v>
      </c>
      <c r="P89" s="27"/>
      <c r="Q89" s="28" t="s">
        <v>363</v>
      </c>
      <c r="R89" s="28"/>
    </row>
    <row r="90" spans="1:19" x14ac:dyDescent="0.25">
      <c r="A90" s="13"/>
      <c r="B90" s="14"/>
      <c r="C90" s="14"/>
      <c r="D90" s="14"/>
      <c r="E90" s="14"/>
      <c r="F90" s="14"/>
      <c r="G90" s="45"/>
      <c r="H90" s="45"/>
      <c r="I90" s="45"/>
      <c r="J90" s="45"/>
      <c r="K90" s="45"/>
      <c r="L90" s="45"/>
      <c r="M90" s="45"/>
      <c r="N90" s="45"/>
      <c r="O90" s="32"/>
      <c r="P90" s="14"/>
      <c r="Q90" s="15"/>
      <c r="R90" s="15"/>
    </row>
    <row r="91" spans="1:19" ht="15.75" thickBot="1" x14ac:dyDescent="0.3">
      <c r="A91" s="13"/>
      <c r="B91" s="14"/>
      <c r="C91" s="14"/>
      <c r="D91" s="14"/>
      <c r="E91" s="14"/>
      <c r="F91" s="14"/>
      <c r="G91" s="118"/>
      <c r="H91" s="118"/>
      <c r="I91" s="118"/>
      <c r="J91" s="118"/>
      <c r="K91" s="118"/>
      <c r="L91" s="118"/>
      <c r="M91" s="118"/>
      <c r="N91" s="118"/>
      <c r="O91" s="32"/>
      <c r="P91" s="14"/>
      <c r="Q91" s="15"/>
      <c r="R91" s="15"/>
    </row>
    <row r="92" spans="1:19" ht="15.75" thickBot="1" x14ac:dyDescent="0.3">
      <c r="A92" s="641" t="s">
        <v>379</v>
      </c>
      <c r="B92" s="642"/>
      <c r="C92" s="642"/>
      <c r="D92" s="642"/>
      <c r="E92" s="642"/>
      <c r="F92" s="642"/>
      <c r="G92" s="642"/>
      <c r="H92" s="642"/>
      <c r="I92" s="642"/>
      <c r="J92" s="642"/>
      <c r="K92" s="642"/>
      <c r="L92" s="642"/>
      <c r="M92" s="642"/>
      <c r="N92" s="642"/>
      <c r="O92" s="642"/>
      <c r="P92" s="642"/>
      <c r="Q92" s="642"/>
      <c r="R92" s="643"/>
    </row>
    <row r="93" spans="1:19" ht="26.25" thickBot="1" x14ac:dyDescent="0.3">
      <c r="A93" s="7" t="s">
        <v>0</v>
      </c>
      <c r="B93" s="46" t="s">
        <v>1</v>
      </c>
      <c r="C93" s="46" t="s">
        <v>2</v>
      </c>
      <c r="D93" s="46" t="s">
        <v>3</v>
      </c>
      <c r="E93" s="46" t="s">
        <v>76</v>
      </c>
      <c r="F93" s="46" t="s">
        <v>4</v>
      </c>
      <c r="G93" s="622" t="s">
        <v>5</v>
      </c>
      <c r="H93" s="622"/>
      <c r="I93" s="622"/>
      <c r="J93" s="622"/>
      <c r="K93" s="622"/>
      <c r="L93" s="622"/>
      <c r="M93" s="622"/>
      <c r="N93" s="622"/>
      <c r="O93" s="622"/>
      <c r="P93" s="46" t="s">
        <v>77</v>
      </c>
      <c r="Q93" s="46" t="s">
        <v>84</v>
      </c>
      <c r="R93" s="9" t="s">
        <v>85</v>
      </c>
    </row>
    <row r="94" spans="1:19" x14ac:dyDescent="0.25">
      <c r="A94" s="612" t="s">
        <v>190</v>
      </c>
      <c r="B94" s="425" t="s">
        <v>10</v>
      </c>
      <c r="C94" s="425" t="s">
        <v>72</v>
      </c>
      <c r="D94" s="425" t="s">
        <v>123</v>
      </c>
      <c r="E94" s="425"/>
      <c r="F94" s="425" t="s">
        <v>73</v>
      </c>
      <c r="G94" s="427">
        <v>0</v>
      </c>
      <c r="H94" s="427" t="s">
        <v>74</v>
      </c>
      <c r="I94" s="427">
        <v>0</v>
      </c>
      <c r="J94" s="427" t="s">
        <v>74</v>
      </c>
      <c r="K94" s="427">
        <v>1</v>
      </c>
      <c r="L94" s="427" t="s">
        <v>74</v>
      </c>
      <c r="M94" s="427">
        <v>5</v>
      </c>
      <c r="N94" s="427" t="s">
        <v>74</v>
      </c>
      <c r="O94" s="428">
        <f>M94+K94+I94+G94</f>
        <v>6</v>
      </c>
      <c r="P94" s="425"/>
      <c r="Q94" s="502" t="s">
        <v>321</v>
      </c>
      <c r="R94" s="530"/>
    </row>
    <row r="95" spans="1:19" x14ac:dyDescent="0.25">
      <c r="A95" s="613"/>
      <c r="B95" s="457"/>
      <c r="C95" s="457"/>
      <c r="D95" s="458" t="s">
        <v>275</v>
      </c>
      <c r="E95" s="429"/>
      <c r="F95" s="459"/>
      <c r="G95" s="427"/>
      <c r="H95" s="427"/>
      <c r="I95" s="427"/>
      <c r="J95" s="427"/>
      <c r="K95" s="427"/>
      <c r="L95" s="427"/>
      <c r="M95" s="427"/>
      <c r="N95" s="427"/>
      <c r="O95" s="428"/>
      <c r="P95" s="425"/>
      <c r="Q95" s="677" t="s">
        <v>274</v>
      </c>
      <c r="R95" s="678"/>
      <c r="S95" s="59"/>
    </row>
    <row r="96" spans="1:19" x14ac:dyDescent="0.25">
      <c r="A96" s="613"/>
      <c r="B96" s="591" t="s">
        <v>10</v>
      </c>
      <c r="C96" s="591" t="s">
        <v>404</v>
      </c>
      <c r="D96" s="592" t="s">
        <v>193</v>
      </c>
      <c r="E96" s="593"/>
      <c r="F96" s="594"/>
      <c r="G96" s="595"/>
      <c r="H96" s="595"/>
      <c r="I96" s="595"/>
      <c r="J96" s="595"/>
      <c r="K96" s="595"/>
      <c r="L96" s="595"/>
      <c r="M96" s="595"/>
      <c r="N96" s="595"/>
      <c r="O96" s="596"/>
      <c r="P96" s="591"/>
      <c r="Q96" s="597" t="s">
        <v>407</v>
      </c>
      <c r="R96" s="598"/>
      <c r="S96" s="59"/>
    </row>
    <row r="97" spans="1:19" x14ac:dyDescent="0.25">
      <c r="A97" s="613"/>
      <c r="B97" s="591" t="s">
        <v>10</v>
      </c>
      <c r="C97" s="591" t="s">
        <v>404</v>
      </c>
      <c r="D97" s="592" t="s">
        <v>160</v>
      </c>
      <c r="E97" s="593"/>
      <c r="F97" s="594" t="s">
        <v>406</v>
      </c>
      <c r="G97" s="595">
        <v>0</v>
      </c>
      <c r="H97" s="595" t="s">
        <v>74</v>
      </c>
      <c r="I97" s="595">
        <v>0</v>
      </c>
      <c r="J97" s="595" t="s">
        <v>74</v>
      </c>
      <c r="K97" s="595">
        <v>1</v>
      </c>
      <c r="L97" s="595" t="s">
        <v>74</v>
      </c>
      <c r="M97" s="595">
        <v>8</v>
      </c>
      <c r="N97" s="595" t="s">
        <v>74</v>
      </c>
      <c r="O97" s="596">
        <v>9</v>
      </c>
      <c r="P97" s="591"/>
      <c r="Q97" s="597"/>
      <c r="R97" s="598"/>
      <c r="S97" s="59"/>
    </row>
    <row r="98" spans="1:19" x14ac:dyDescent="0.25">
      <c r="A98" s="613"/>
      <c r="B98" s="429" t="s">
        <v>19</v>
      </c>
      <c r="C98" s="429" t="s">
        <v>319</v>
      </c>
      <c r="D98" s="458" t="s">
        <v>37</v>
      </c>
      <c r="E98" s="429"/>
      <c r="F98" s="459" t="s">
        <v>320</v>
      </c>
      <c r="G98" s="427">
        <v>0</v>
      </c>
      <c r="H98" s="427" t="s">
        <v>74</v>
      </c>
      <c r="I98" s="427">
        <v>0</v>
      </c>
      <c r="J98" s="427" t="s">
        <v>74</v>
      </c>
      <c r="K98" s="427">
        <v>1</v>
      </c>
      <c r="L98" s="427" t="s">
        <v>74</v>
      </c>
      <c r="M98" s="427">
        <v>8</v>
      </c>
      <c r="N98" s="427" t="s">
        <v>74</v>
      </c>
      <c r="O98" s="428">
        <f>M98+K98+I98+G98</f>
        <v>9</v>
      </c>
      <c r="P98" s="429"/>
      <c r="Q98" s="501"/>
      <c r="R98" s="531"/>
    </row>
    <row r="99" spans="1:19" x14ac:dyDescent="0.25">
      <c r="A99" s="613"/>
      <c r="B99" s="429" t="s">
        <v>392</v>
      </c>
      <c r="C99" s="429" t="s">
        <v>19</v>
      </c>
      <c r="D99" s="458" t="s">
        <v>115</v>
      </c>
      <c r="E99" s="429"/>
      <c r="F99" s="459" t="s">
        <v>311</v>
      </c>
      <c r="G99" s="427">
        <v>0</v>
      </c>
      <c r="H99" s="427" t="s">
        <v>74</v>
      </c>
      <c r="I99" s="427">
        <v>1</v>
      </c>
      <c r="J99" s="427" t="s">
        <v>74</v>
      </c>
      <c r="K99" s="427">
        <v>0</v>
      </c>
      <c r="L99" s="427" t="s">
        <v>74</v>
      </c>
      <c r="M99" s="427">
        <v>2</v>
      </c>
      <c r="N99" s="427" t="s">
        <v>74</v>
      </c>
      <c r="O99" s="428">
        <f>M99+K99+I99+G99</f>
        <v>3</v>
      </c>
      <c r="P99" s="429"/>
      <c r="Q99" s="501"/>
      <c r="R99" s="531" t="s">
        <v>94</v>
      </c>
    </row>
    <row r="100" spans="1:19" ht="15.75" thickBot="1" x14ac:dyDescent="0.3">
      <c r="A100" s="655"/>
      <c r="B100" s="429" t="s">
        <v>19</v>
      </c>
      <c r="C100" s="429" t="s">
        <v>19</v>
      </c>
      <c r="D100" s="429" t="s">
        <v>312</v>
      </c>
      <c r="E100" s="429"/>
      <c r="F100" s="429"/>
      <c r="G100" s="430"/>
      <c r="H100" s="430"/>
      <c r="I100" s="430"/>
      <c r="J100" s="430"/>
      <c r="K100" s="430"/>
      <c r="L100" s="430"/>
      <c r="M100" s="430"/>
      <c r="N100" s="430"/>
      <c r="O100" s="428"/>
      <c r="P100" s="429"/>
      <c r="Q100" s="501"/>
      <c r="R100" s="531"/>
    </row>
    <row r="101" spans="1:19" ht="15" customHeight="1" thickBot="1" x14ac:dyDescent="0.3">
      <c r="A101" s="1"/>
      <c r="B101" s="1"/>
      <c r="C101" s="1"/>
      <c r="D101" s="1"/>
      <c r="E101" s="1"/>
      <c r="F101" s="1"/>
      <c r="G101" s="19">
        <f>SUM(G94:G100)</f>
        <v>0</v>
      </c>
      <c r="H101" s="20" t="s">
        <v>74</v>
      </c>
      <c r="I101" s="29">
        <f>SUM(I94:I100)</f>
        <v>1</v>
      </c>
      <c r="J101" s="20" t="s">
        <v>74</v>
      </c>
      <c r="K101" s="29">
        <f>SUM(K94:K100)</f>
        <v>3</v>
      </c>
      <c r="L101" s="20" t="s">
        <v>74</v>
      </c>
      <c r="M101" s="29">
        <f>SUM(M94:M100)</f>
        <v>23</v>
      </c>
      <c r="N101" s="20" t="s">
        <v>74</v>
      </c>
      <c r="O101" s="30">
        <f>SUM(O94:O100)</f>
        <v>27</v>
      </c>
      <c r="P101" s="1"/>
      <c r="Q101" s="1" t="s">
        <v>363</v>
      </c>
      <c r="R101" s="1"/>
    </row>
    <row r="102" spans="1:19" hidden="1" x14ac:dyDescent="0.25">
      <c r="A102" s="1"/>
      <c r="B102" s="1"/>
      <c r="C102" s="1"/>
      <c r="D102" s="1"/>
      <c r="E102" s="1"/>
      <c r="F102" s="1"/>
      <c r="G102" s="60"/>
      <c r="H102" s="60"/>
      <c r="I102" s="61"/>
      <c r="J102" s="60"/>
      <c r="K102" s="61"/>
      <c r="L102" s="60"/>
      <c r="M102" s="61"/>
      <c r="N102" s="60"/>
      <c r="O102" s="62"/>
      <c r="P102" s="1"/>
      <c r="Q102" s="1"/>
      <c r="R102" s="1"/>
    </row>
    <row r="103" spans="1:19" ht="15.75" thickBot="1" x14ac:dyDescent="0.3"/>
    <row r="104" spans="1:19" ht="15.75" thickBot="1" x14ac:dyDescent="0.3">
      <c r="A104" s="641" t="s">
        <v>380</v>
      </c>
      <c r="B104" s="642"/>
      <c r="C104" s="642"/>
      <c r="D104" s="642"/>
      <c r="E104" s="642"/>
      <c r="F104" s="642"/>
      <c r="G104" s="642"/>
      <c r="H104" s="642"/>
      <c r="I104" s="642"/>
      <c r="J104" s="642"/>
      <c r="K104" s="642"/>
      <c r="L104" s="642"/>
      <c r="M104" s="642"/>
      <c r="N104" s="642"/>
      <c r="O104" s="642"/>
      <c r="P104" s="642"/>
      <c r="Q104" s="642"/>
      <c r="R104" s="643"/>
    </row>
    <row r="105" spans="1:19" ht="26.25" thickBot="1" x14ac:dyDescent="0.3">
      <c r="A105" s="7" t="s">
        <v>0</v>
      </c>
      <c r="B105" s="290" t="s">
        <v>1</v>
      </c>
      <c r="C105" s="290" t="s">
        <v>2</v>
      </c>
      <c r="D105" s="290" t="s">
        <v>3</v>
      </c>
      <c r="E105" s="290" t="s">
        <v>76</v>
      </c>
      <c r="F105" s="290" t="s">
        <v>4</v>
      </c>
      <c r="G105" s="622" t="s">
        <v>5</v>
      </c>
      <c r="H105" s="622"/>
      <c r="I105" s="622"/>
      <c r="J105" s="622"/>
      <c r="K105" s="622"/>
      <c r="L105" s="622"/>
      <c r="M105" s="622"/>
      <c r="N105" s="622"/>
      <c r="O105" s="622"/>
      <c r="P105" s="290" t="s">
        <v>77</v>
      </c>
      <c r="Q105" s="290" t="s">
        <v>84</v>
      </c>
      <c r="R105" s="9" t="s">
        <v>85</v>
      </c>
    </row>
    <row r="106" spans="1:19" x14ac:dyDescent="0.25">
      <c r="A106" s="612" t="s">
        <v>198</v>
      </c>
      <c r="B106" s="449" t="s">
        <v>392</v>
      </c>
      <c r="C106" s="449" t="s">
        <v>19</v>
      </c>
      <c r="D106" s="436" t="s">
        <v>115</v>
      </c>
      <c r="E106" s="436"/>
      <c r="F106" s="436" t="s">
        <v>311</v>
      </c>
      <c r="G106" s="437">
        <v>0</v>
      </c>
      <c r="H106" s="437" t="s">
        <v>74</v>
      </c>
      <c r="I106" s="437">
        <v>1</v>
      </c>
      <c r="J106" s="437" t="s">
        <v>74</v>
      </c>
      <c r="K106" s="437">
        <v>0</v>
      </c>
      <c r="L106" s="437" t="s">
        <v>74</v>
      </c>
      <c r="M106" s="437">
        <v>2</v>
      </c>
      <c r="N106" s="437" t="s">
        <v>74</v>
      </c>
      <c r="O106" s="438">
        <f>M106+K106+I106+G106</f>
        <v>3</v>
      </c>
      <c r="P106" s="449"/>
      <c r="Q106" s="439" t="s">
        <v>400</v>
      </c>
      <c r="R106" s="444"/>
    </row>
    <row r="107" spans="1:19" x14ac:dyDescent="0.25">
      <c r="A107" s="613"/>
      <c r="B107" s="436" t="s">
        <v>19</v>
      </c>
      <c r="C107" s="436" t="s">
        <v>19</v>
      </c>
      <c r="D107" s="436" t="s">
        <v>312</v>
      </c>
      <c r="E107" s="436"/>
      <c r="F107" s="436"/>
      <c r="G107" s="437"/>
      <c r="H107" s="437"/>
      <c r="I107" s="437"/>
      <c r="J107" s="437"/>
      <c r="K107" s="437"/>
      <c r="L107" s="437"/>
      <c r="M107" s="437"/>
      <c r="N107" s="437"/>
      <c r="O107" s="438"/>
      <c r="P107" s="436"/>
      <c r="Q107" s="439"/>
      <c r="R107" s="444"/>
    </row>
    <row r="108" spans="1:19" ht="23.25" x14ac:dyDescent="0.25">
      <c r="A108" s="613"/>
      <c r="B108" s="449" t="s">
        <v>10</v>
      </c>
      <c r="C108" s="449" t="s">
        <v>10</v>
      </c>
      <c r="D108" s="449" t="s">
        <v>179</v>
      </c>
      <c r="E108" s="449"/>
      <c r="F108" s="449"/>
      <c r="G108" s="450"/>
      <c r="H108" s="437"/>
      <c r="I108" s="450"/>
      <c r="J108" s="437"/>
      <c r="K108" s="450"/>
      <c r="L108" s="437"/>
      <c r="M108" s="450"/>
      <c r="N108" s="437"/>
      <c r="O108" s="451"/>
      <c r="P108" s="449"/>
      <c r="Q108" s="452"/>
      <c r="R108" s="460" t="s">
        <v>313</v>
      </c>
    </row>
    <row r="109" spans="1:19" x14ac:dyDescent="0.25">
      <c r="A109" s="613"/>
      <c r="B109" s="436" t="s">
        <v>19</v>
      </c>
      <c r="C109" s="436" t="s">
        <v>132</v>
      </c>
      <c r="D109" s="436" t="s">
        <v>37</v>
      </c>
      <c r="E109" s="436"/>
      <c r="F109" s="436" t="s">
        <v>263</v>
      </c>
      <c r="G109" s="437">
        <v>0</v>
      </c>
      <c r="H109" s="437" t="s">
        <v>74</v>
      </c>
      <c r="I109" s="437">
        <v>0</v>
      </c>
      <c r="J109" s="437" t="s">
        <v>74</v>
      </c>
      <c r="K109" s="437">
        <v>1</v>
      </c>
      <c r="L109" s="437" t="s">
        <v>74</v>
      </c>
      <c r="M109" s="437">
        <v>5</v>
      </c>
      <c r="N109" s="437" t="s">
        <v>74</v>
      </c>
      <c r="O109" s="438">
        <f>M109+K109+I109+G109</f>
        <v>6</v>
      </c>
      <c r="P109" s="436"/>
      <c r="Q109" s="439"/>
      <c r="R109" s="444"/>
    </row>
    <row r="110" spans="1:19" x14ac:dyDescent="0.25">
      <c r="A110" s="613"/>
      <c r="B110" s="436" t="s">
        <v>19</v>
      </c>
      <c r="C110" s="436" t="s">
        <v>132</v>
      </c>
      <c r="D110" s="436" t="s">
        <v>133</v>
      </c>
      <c r="E110" s="436"/>
      <c r="F110" s="436"/>
      <c r="G110" s="437"/>
      <c r="H110" s="437"/>
      <c r="I110" s="437"/>
      <c r="J110" s="437"/>
      <c r="K110" s="437"/>
      <c r="L110" s="437"/>
      <c r="M110" s="437"/>
      <c r="N110" s="437"/>
      <c r="O110" s="438"/>
      <c r="P110" s="461"/>
      <c r="Q110" s="439" t="s">
        <v>261</v>
      </c>
      <c r="R110" s="444"/>
    </row>
    <row r="111" spans="1:19" ht="15.75" thickBot="1" x14ac:dyDescent="0.3">
      <c r="A111" s="614"/>
      <c r="B111" s="462" t="s">
        <v>19</v>
      </c>
      <c r="C111" s="462" t="s">
        <v>19</v>
      </c>
      <c r="D111" s="462" t="s">
        <v>123</v>
      </c>
      <c r="E111" s="462"/>
      <c r="F111" s="462" t="s">
        <v>139</v>
      </c>
      <c r="G111" s="463">
        <v>0</v>
      </c>
      <c r="H111" s="463" t="s">
        <v>74</v>
      </c>
      <c r="I111" s="463">
        <v>1</v>
      </c>
      <c r="J111" s="463" t="s">
        <v>74</v>
      </c>
      <c r="K111" s="463">
        <v>1</v>
      </c>
      <c r="L111" s="463" t="s">
        <v>74</v>
      </c>
      <c r="M111" s="463">
        <v>6</v>
      </c>
      <c r="N111" s="463" t="s">
        <v>74</v>
      </c>
      <c r="O111" s="464">
        <f>M111+K111+I111+G111</f>
        <v>8</v>
      </c>
      <c r="P111" s="462"/>
      <c r="Q111" s="465"/>
      <c r="R111" s="447" t="s">
        <v>94</v>
      </c>
    </row>
    <row r="112" spans="1:19" ht="15" customHeight="1" thickBot="1" x14ac:dyDescent="0.3">
      <c r="G112" s="41">
        <f>SUM(G110:G111)</f>
        <v>0</v>
      </c>
      <c r="H112" s="42" t="s">
        <v>74</v>
      </c>
      <c r="I112" s="43">
        <f>SUM(I110:I111)</f>
        <v>1</v>
      </c>
      <c r="J112" s="42" t="s">
        <v>74</v>
      </c>
      <c r="K112" s="43">
        <f>SUM(K106:K111)</f>
        <v>2</v>
      </c>
      <c r="L112" s="42" t="s">
        <v>74</v>
      </c>
      <c r="M112" s="43">
        <f>SUM(M106:M111)</f>
        <v>13</v>
      </c>
      <c r="N112" s="42" t="s">
        <v>74</v>
      </c>
      <c r="O112" s="44">
        <f>SUM(O106:O111)</f>
        <v>17</v>
      </c>
      <c r="Q112" s="295" t="s">
        <v>363</v>
      </c>
    </row>
    <row r="113" spans="2:16" hidden="1" x14ac:dyDescent="0.25"/>
    <row r="115" spans="2:16" hidden="1" x14ac:dyDescent="0.25"/>
    <row r="117" spans="2:16" x14ac:dyDescent="0.25">
      <c r="B117" s="466" t="s">
        <v>394</v>
      </c>
    </row>
    <row r="118" spans="2:16" x14ac:dyDescent="0.25">
      <c r="B118" s="133" t="s">
        <v>393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</row>
    <row r="119" spans="2:16" x14ac:dyDescent="0.25">
      <c r="B119" s="133" t="s">
        <v>395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</row>
  </sheetData>
  <mergeCells count="35">
    <mergeCell ref="A104:R104"/>
    <mergeCell ref="G105:O105"/>
    <mergeCell ref="A106:A111"/>
    <mergeCell ref="A92:R92"/>
    <mergeCell ref="G93:O93"/>
    <mergeCell ref="A94:A100"/>
    <mergeCell ref="Q95:R95"/>
    <mergeCell ref="G71:O71"/>
    <mergeCell ref="A72:A78"/>
    <mergeCell ref="A82:R82"/>
    <mergeCell ref="G83:O83"/>
    <mergeCell ref="A84:A88"/>
    <mergeCell ref="Q86:R86"/>
    <mergeCell ref="A60:R60"/>
    <mergeCell ref="G61:O61"/>
    <mergeCell ref="A62:A66"/>
    <mergeCell ref="A70:R70"/>
    <mergeCell ref="A30:A31"/>
    <mergeCell ref="A38:R38"/>
    <mergeCell ref="G39:O39"/>
    <mergeCell ref="A40:A52"/>
    <mergeCell ref="D55:F55"/>
    <mergeCell ref="D56:F56"/>
    <mergeCell ref="H56:O56"/>
    <mergeCell ref="D57:F57"/>
    <mergeCell ref="H57:O57"/>
    <mergeCell ref="Q32:R32"/>
    <mergeCell ref="A23:A28"/>
    <mergeCell ref="G22:O22"/>
    <mergeCell ref="A5:R5"/>
    <mergeCell ref="G6:O6"/>
    <mergeCell ref="A11:A18"/>
    <mergeCell ref="A21:R21"/>
    <mergeCell ref="A7:A9"/>
    <mergeCell ref="F15:R15"/>
  </mergeCells>
  <pageMargins left="0" right="0" top="0.59055118110236227" bottom="0.59055118110236227" header="0.31496062992125984" footer="0.31496062992125984"/>
  <pageSetup paperSize="9" orientation="landscape" r:id="rId1"/>
  <ignoredErrors>
    <ignoredError sqref="O6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zoomScale="115" zoomScaleNormal="115" workbookViewId="0">
      <selection activeCell="V41" sqref="V41"/>
    </sheetView>
  </sheetViews>
  <sheetFormatPr baseColWidth="10" defaultRowHeight="15" x14ac:dyDescent="0.25"/>
  <cols>
    <col min="1" max="1" width="10.85546875" customWidth="1"/>
    <col min="2" max="2" width="14.140625" customWidth="1"/>
    <col min="3" max="3" width="11.42578125" customWidth="1"/>
    <col min="4" max="4" width="10.7109375" customWidth="1"/>
    <col min="5" max="5" width="7.7109375" customWidth="1"/>
    <col min="6" max="6" width="23.140625" customWidth="1"/>
    <col min="7" max="7" width="2.5703125" style="117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8.140625" customWidth="1"/>
    <col min="17" max="17" width="17.140625" customWidth="1"/>
    <col min="18" max="18" width="18.28515625" customWidth="1"/>
  </cols>
  <sheetData>
    <row r="1" spans="1:18" ht="31.5" x14ac:dyDescent="0.25">
      <c r="A1" s="116" t="s">
        <v>218</v>
      </c>
    </row>
    <row r="2" spans="1:18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68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68"/>
      <c r="H3" s="133"/>
      <c r="I3" s="133"/>
      <c r="J3" s="133"/>
      <c r="K3" s="133"/>
      <c r="L3" s="133"/>
      <c r="M3" s="133"/>
      <c r="N3" s="133"/>
      <c r="O3" s="133"/>
    </row>
    <row r="4" spans="1:18" ht="9" customHeight="1" thickBot="1" x14ac:dyDescent="0.3">
      <c r="A4" s="132"/>
      <c r="B4" s="133"/>
      <c r="C4" s="133"/>
      <c r="D4" s="133"/>
      <c r="E4" s="133"/>
      <c r="F4" s="133"/>
      <c r="G4" s="168"/>
      <c r="H4" s="133"/>
      <c r="I4" s="133"/>
      <c r="J4" s="133"/>
      <c r="K4" s="133"/>
      <c r="L4" s="133"/>
      <c r="M4" s="133"/>
      <c r="N4" s="133"/>
      <c r="O4" s="133"/>
    </row>
    <row r="5" spans="1:18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18" ht="25.5" x14ac:dyDescent="0.25">
      <c r="A6" s="17" t="s">
        <v>0</v>
      </c>
      <c r="B6" s="316" t="s">
        <v>1</v>
      </c>
      <c r="C6" s="316" t="s">
        <v>2</v>
      </c>
      <c r="D6" s="316" t="s">
        <v>3</v>
      </c>
      <c r="E6" s="316" t="s">
        <v>76</v>
      </c>
      <c r="F6" s="316" t="s">
        <v>4</v>
      </c>
      <c r="G6" s="653" t="s">
        <v>5</v>
      </c>
      <c r="H6" s="653"/>
      <c r="I6" s="653"/>
      <c r="J6" s="653"/>
      <c r="K6" s="653"/>
      <c r="L6" s="653"/>
      <c r="M6" s="653"/>
      <c r="N6" s="653"/>
      <c r="O6" s="653"/>
      <c r="P6" s="316" t="s">
        <v>77</v>
      </c>
      <c r="Q6" s="316" t="s">
        <v>84</v>
      </c>
      <c r="R6" s="18" t="s">
        <v>85</v>
      </c>
    </row>
    <row r="7" spans="1:18" ht="22.5" x14ac:dyDescent="0.25">
      <c r="A7" s="654" t="str">
        <f>'Standard + Standard klein'!A7:A9</f>
        <v>Voraus-kommando</v>
      </c>
      <c r="B7" s="16" t="str">
        <f>'Standard + Standard klein'!B7</f>
        <v>Deggendorf</v>
      </c>
      <c r="C7" s="16" t="str">
        <f>'Standard + Standard klein'!C7</f>
        <v>Deggendorf</v>
      </c>
      <c r="D7" s="16" t="str">
        <f>'Standard + Standard klein'!D7</f>
        <v>KdoW</v>
      </c>
      <c r="E7" s="16" t="str">
        <f>'Standard + Standard klein'!E7</f>
        <v/>
      </c>
      <c r="F7" s="106" t="str">
        <f>'Standard + Standard klein'!F7</f>
        <v>Florian DEG 10/1</v>
      </c>
      <c r="G7" s="107">
        <f>'Standard + Standard klein'!G7</f>
        <v>1</v>
      </c>
      <c r="H7" s="107" t="str">
        <f>'Standard + Standard klein'!H7</f>
        <v>/</v>
      </c>
      <c r="I7" s="107">
        <f>'Standard + Standard klein'!I7</f>
        <v>1</v>
      </c>
      <c r="J7" s="107" t="str">
        <f>'Standard + Standard klein'!J7</f>
        <v>/</v>
      </c>
      <c r="K7" s="107">
        <f>'Standard + Standard klein'!K7</f>
        <v>0</v>
      </c>
      <c r="L7" s="107" t="str">
        <f>'Standard + Standard klein'!L7</f>
        <v>/</v>
      </c>
      <c r="M7" s="107">
        <f>'Standard + Standard klein'!M7</f>
        <v>1</v>
      </c>
      <c r="N7" s="107" t="str">
        <f>'Standard + Standard klein'!N7</f>
        <v>/</v>
      </c>
      <c r="O7" s="107">
        <f>'Standard + Standard klein'!O7</f>
        <v>3</v>
      </c>
      <c r="P7" s="106" t="str">
        <f>'Standard + Standard klein'!P7</f>
        <v>Allrad</v>
      </c>
      <c r="Q7" s="106" t="str">
        <f>'Standard + Standard klein'!Q7</f>
        <v>Navi, Laptop, Internetstick, Handy</v>
      </c>
      <c r="R7" s="347" t="str">
        <f>'Standard + Standard klein'!R7</f>
        <v>plant den Einsatz, Führt das Kontigent</v>
      </c>
    </row>
    <row r="8" spans="1:18" ht="22.5" x14ac:dyDescent="0.25">
      <c r="A8" s="613"/>
      <c r="B8" s="16" t="str">
        <f>'Standard + Standard klein'!B8</f>
        <v>Landkreis</v>
      </c>
      <c r="C8" s="16" t="str">
        <f>'Standard + Standard klein'!C8</f>
        <v>Landkreis</v>
      </c>
      <c r="D8" s="16" t="str">
        <f>'Standard + Standard klein'!D8</f>
        <v>KdoW</v>
      </c>
      <c r="E8" s="16"/>
      <c r="F8" s="106" t="str">
        <f>'Standard + Standard klein'!F8</f>
        <v>Kater Deggendorf 10/1</v>
      </c>
      <c r="G8" s="107">
        <f>'Standard + Standard klein'!G8</f>
        <v>0</v>
      </c>
      <c r="H8" s="107" t="str">
        <f>'Standard + Standard klein'!H8</f>
        <v>/</v>
      </c>
      <c r="I8" s="107">
        <f>'Standard + Standard klein'!I8</f>
        <v>2</v>
      </c>
      <c r="J8" s="107" t="str">
        <f>'Standard + Standard klein'!J8</f>
        <v>/</v>
      </c>
      <c r="K8" s="107">
        <f>'Standard + Standard klein'!K8</f>
        <v>0</v>
      </c>
      <c r="L8" s="107" t="str">
        <f>'Standard + Standard klein'!L8</f>
        <v>/</v>
      </c>
      <c r="M8" s="107">
        <f>'Standard + Standard klein'!M8</f>
        <v>2</v>
      </c>
      <c r="N8" s="107" t="str">
        <f>'Standard + Standard klein'!N8</f>
        <v>/</v>
      </c>
      <c r="O8" s="107">
        <f>'Standard + Standard klein'!O8</f>
        <v>4</v>
      </c>
      <c r="P8" s="106" t="str">
        <f>'Standard + Standard klein'!P8</f>
        <v>Allrad</v>
      </c>
      <c r="Q8" s="106" t="str">
        <f>'Standard + Standard klein'!Q8</f>
        <v/>
      </c>
      <c r="R8" s="347" t="str">
        <f>'Standard + Standard klein'!R8</f>
        <v>Erl. Verwaltungs-angelegenheiten</v>
      </c>
    </row>
    <row r="9" spans="1:18" ht="33.75" x14ac:dyDescent="0.25">
      <c r="A9" s="655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18" x14ac:dyDescent="0.25">
      <c r="A10" s="313" t="str">
        <f>'Standard + Standard klein'!A10</f>
        <v>Führung</v>
      </c>
      <c r="B10" s="134" t="str">
        <f>'Standard + Standard klein'!B10</f>
        <v>Schöllnach</v>
      </c>
      <c r="C10" s="134" t="str">
        <f>'Standard + Standard klein'!C10</f>
        <v>Schöllnach</v>
      </c>
      <c r="D10" s="134" t="str">
        <f>'Standard + Standard klein'!D10</f>
        <v xml:space="preserve">MZF </v>
      </c>
      <c r="E10" s="134" t="s">
        <v>16</v>
      </c>
      <c r="F10" s="156" t="str">
        <f>'Standard + Standard klein'!F10</f>
        <v>Florian Schöllnach 11/1</v>
      </c>
      <c r="G10" s="157">
        <f>'Standard + Standard klein'!G10</f>
        <v>0</v>
      </c>
      <c r="H10" s="157" t="str">
        <f>'Standard + Standard klein'!H10</f>
        <v>/</v>
      </c>
      <c r="I10" s="157">
        <f>'Standard + Standard klein'!I10</f>
        <v>2</v>
      </c>
      <c r="J10" s="157" t="str">
        <f>'Standard + Standard klein'!J10</f>
        <v>/</v>
      </c>
      <c r="K10" s="157">
        <f>'Standard + Standard klein'!K10</f>
        <v>0</v>
      </c>
      <c r="L10" s="157" t="str">
        <f>'Standard + Standard klein'!L10</f>
        <v>/</v>
      </c>
      <c r="M10" s="157">
        <f>'Standard + Standard klein'!M10</f>
        <v>2</v>
      </c>
      <c r="N10" s="157" t="str">
        <f>'Standard + Standard klein'!N10</f>
        <v>/</v>
      </c>
      <c r="O10" s="157">
        <f>'Standard + Standard klein'!O10</f>
        <v>4</v>
      </c>
      <c r="P10" s="156" t="str">
        <f>'Standard + Standard klein'!P10</f>
        <v>Allrad</v>
      </c>
      <c r="Q10" s="156" t="str">
        <f>'Standard + Standard klein'!Q10</f>
        <v>KBM UG ÖEL</v>
      </c>
      <c r="R10" s="216" t="str">
        <f>'Standard + Standard klein'!R10</f>
        <v>Melder/Erkunder</v>
      </c>
    </row>
    <row r="11" spans="1:18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</row>
    <row r="12" spans="1:18" ht="22.5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>
        <f>'Standard + Standard klein'!G12</f>
        <v>0</v>
      </c>
      <c r="H12" s="160" t="str">
        <f>'Standard + Standard klein'!H12</f>
        <v>/</v>
      </c>
      <c r="I12" s="160">
        <f>'Standard + Standard klein'!I12</f>
        <v>0</v>
      </c>
      <c r="J12" s="160" t="str">
        <f>'Standard + Standard klein'!J12</f>
        <v>/</v>
      </c>
      <c r="K12" s="160">
        <f>'Standard + Standard klein'!K12</f>
        <v>0</v>
      </c>
      <c r="L12" s="160" t="str">
        <f>'Standard + Standard klein'!L12</f>
        <v>/</v>
      </c>
      <c r="M12" s="160">
        <f>'Standard + Standard klein'!M12</f>
        <v>2</v>
      </c>
      <c r="N12" s="160" t="str">
        <f>'Standard + Standard klein'!N12</f>
        <v>/</v>
      </c>
      <c r="O12" s="160">
        <f>'Standard + Standard klein'!O12</f>
        <v>2</v>
      </c>
      <c r="P12" s="159"/>
      <c r="Q12" s="159"/>
      <c r="R12" s="340" t="str">
        <f>'Standard + Standard klein'!R12</f>
        <v>Trägerfahrzeug:
freies WLF aus dem LKR.</v>
      </c>
    </row>
    <row r="13" spans="1:18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</row>
    <row r="14" spans="1:18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tr">
        <f>'Standard + Standard klein'!Q14</f>
        <v>8 kVA Stromerzeuger</v>
      </c>
      <c r="R14" s="340" t="str">
        <f>'Standard + Standard klein'!R14</f>
        <v>Melder/Mechaniker</v>
      </c>
    </row>
    <row r="15" spans="1:18" ht="22.5" x14ac:dyDescent="0.25">
      <c r="A15" s="609"/>
      <c r="B15" s="158" t="str">
        <f>'Standard + Standard klein'!B15</f>
        <v>Plattling</v>
      </c>
      <c r="C15" s="158" t="str">
        <f>'Standard + Standard klein'!C15</f>
        <v>Pankofen</v>
      </c>
      <c r="D15" s="158" t="str">
        <f>'Standard + Standard klein'!D15</f>
        <v>Anhänger</v>
      </c>
      <c r="E15" s="158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59"/>
      <c r="Q15" s="159" t="str">
        <f>'Standard + Standard klein'!Q15</f>
        <v>gezogen von Pankofen 65/1</v>
      </c>
      <c r="R15" s="340" t="str">
        <f>'Standard + Standard klein'!R15</f>
        <v xml:space="preserve">Mobile Diesel Tankstelle 
mit 460 Liter </v>
      </c>
    </row>
    <row r="16" spans="1:18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</row>
    <row r="17" spans="1:19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</row>
    <row r="18" spans="1:19" ht="23.25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</row>
    <row r="19" spans="1:19" ht="15.75" thickBot="1" x14ac:dyDescent="0.3">
      <c r="A19" s="172"/>
      <c r="B19" s="154"/>
      <c r="C19" s="154"/>
      <c r="D19" s="154"/>
      <c r="E19" s="154"/>
      <c r="F19" s="154"/>
      <c r="G19" s="344">
        <f>SUM(G7:G18)</f>
        <v>1</v>
      </c>
      <c r="H19" s="345" t="s">
        <v>74</v>
      </c>
      <c r="I19" s="345">
        <f>SUM(I7:I18)</f>
        <v>6</v>
      </c>
      <c r="J19" s="345" t="s">
        <v>74</v>
      </c>
      <c r="K19" s="345">
        <f>SUM(K7:K18)</f>
        <v>3</v>
      </c>
      <c r="L19" s="345" t="s">
        <v>74</v>
      </c>
      <c r="M19" s="345">
        <f>SUM(M7:M18)</f>
        <v>20</v>
      </c>
      <c r="N19" s="345" t="s">
        <v>74</v>
      </c>
      <c r="O19" s="346">
        <f>SUM(O7:O18)</f>
        <v>30</v>
      </c>
      <c r="P19" s="154"/>
      <c r="Q19" s="173"/>
      <c r="R19" s="173"/>
    </row>
    <row r="20" spans="1:19" ht="15.75" thickBot="1" x14ac:dyDescent="0.3">
      <c r="A20" s="172"/>
      <c r="B20" s="154"/>
      <c r="C20" s="154"/>
      <c r="D20" s="154"/>
      <c r="E20" s="154"/>
      <c r="F20" s="154"/>
      <c r="G20" s="270"/>
      <c r="H20" s="176"/>
      <c r="I20" s="176"/>
      <c r="J20" s="176"/>
      <c r="K20" s="176"/>
      <c r="L20" s="176"/>
      <c r="M20" s="176"/>
      <c r="N20" s="176"/>
      <c r="O20" s="177"/>
      <c r="P20" s="154"/>
      <c r="Q20" s="173"/>
      <c r="R20" s="173"/>
    </row>
    <row r="21" spans="1:19" ht="15.75" thickBot="1" x14ac:dyDescent="0.3">
      <c r="A21" s="615" t="s">
        <v>103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7"/>
    </row>
    <row r="22" spans="1:19" ht="26.25" customHeight="1" thickBot="1" x14ac:dyDescent="0.3">
      <c r="A22" s="405" t="s">
        <v>0</v>
      </c>
      <c r="B22" s="399" t="s">
        <v>1</v>
      </c>
      <c r="C22" s="314" t="s">
        <v>2</v>
      </c>
      <c r="D22" s="314" t="s">
        <v>3</v>
      </c>
      <c r="E22" s="314" t="s">
        <v>76</v>
      </c>
      <c r="F22" s="314" t="s">
        <v>4</v>
      </c>
      <c r="G22" s="638" t="s">
        <v>5</v>
      </c>
      <c r="H22" s="638"/>
      <c r="I22" s="638"/>
      <c r="J22" s="638"/>
      <c r="K22" s="638"/>
      <c r="L22" s="638"/>
      <c r="M22" s="638"/>
      <c r="N22" s="638"/>
      <c r="O22" s="638"/>
      <c r="P22" s="314" t="s">
        <v>77</v>
      </c>
      <c r="Q22" s="314" t="s">
        <v>84</v>
      </c>
      <c r="R22" s="181" t="s">
        <v>85</v>
      </c>
    </row>
    <row r="23" spans="1:19" x14ac:dyDescent="0.25">
      <c r="A23" s="679" t="str">
        <f>'Standard + Standard klein'!A23:A26</f>
        <v>Logistik</v>
      </c>
      <c r="B23" s="400" t="str">
        <f>'Standard + Standard klein'!B23</f>
        <v>BRK</v>
      </c>
      <c r="C23" s="146" t="str">
        <f>'Standard + Standard klein'!C23</f>
        <v>BRK</v>
      </c>
      <c r="D23" s="146" t="str">
        <f>'Standard + Standard klein'!D23</f>
        <v>BetLKW</v>
      </c>
      <c r="E23" s="146" t="str">
        <f>'Standard + Standard klein'!E23</f>
        <v>DEG-8015</v>
      </c>
      <c r="F23" s="146" t="str">
        <f>'Standard + Standard klein'!F23</f>
        <v>Rotkreuz Deggendorf 61/86/1</v>
      </c>
      <c r="G23" s="148">
        <f>'Standard + Standard klein'!G23</f>
        <v>0</v>
      </c>
      <c r="H23" s="148" t="str">
        <f>'Standard + Standard klein'!H23</f>
        <v>/</v>
      </c>
      <c r="I23" s="148">
        <f>'Standard + Standard klein'!I23</f>
        <v>0</v>
      </c>
      <c r="J23" s="148" t="str">
        <f>'Standard + Standard klein'!J23</f>
        <v>/</v>
      </c>
      <c r="K23" s="148">
        <f>'Standard + Standard klein'!K23</f>
        <v>1</v>
      </c>
      <c r="L23" s="148" t="str">
        <f>'Standard + Standard klein'!L23</f>
        <v>/</v>
      </c>
      <c r="M23" s="148">
        <f>'Standard + Standard klein'!M23</f>
        <v>1</v>
      </c>
      <c r="N23" s="148" t="str">
        <f>'Standard + Standard klein'!N23</f>
        <v>/</v>
      </c>
      <c r="O23" s="148">
        <f>'Standard + Standard klein'!O23</f>
        <v>2</v>
      </c>
      <c r="P23" s="146" t="str">
        <f>'Standard + Standard klein'!P23</f>
        <v>Straße</v>
      </c>
      <c r="Q23" s="146" t="str">
        <f>'Standard + Standard klein'!Q23</f>
        <v/>
      </c>
      <c r="R23" s="164" t="str">
        <f>'Standard + Standard klein'!R23</f>
        <v/>
      </c>
    </row>
    <row r="24" spans="1:19" x14ac:dyDescent="0.25">
      <c r="A24" s="680"/>
      <c r="B24" s="401" t="str">
        <f>'Standard + Standard klein'!B24</f>
        <v>BRK</v>
      </c>
      <c r="C24" s="182" t="str">
        <f>'Standard + Standard klein'!C24</f>
        <v>BRK</v>
      </c>
      <c r="D24" s="182" t="str">
        <f>'Standard + Standard klein'!D24</f>
        <v>FKH</v>
      </c>
      <c r="E24" s="182" t="str">
        <f>'Standard + Standard klein'!E24</f>
        <v>DEG-8010</v>
      </c>
      <c r="F24" s="182" t="str">
        <f>'Standard + Standard klein'!F24</f>
        <v/>
      </c>
      <c r="G24" s="183" t="str">
        <f>'Standard + Standard klein'!G24</f>
        <v/>
      </c>
      <c r="H24" s="183" t="str">
        <f>'Standard + Standard klein'!H24</f>
        <v/>
      </c>
      <c r="I24" s="183" t="str">
        <f>'Standard + Standard klein'!I24</f>
        <v/>
      </c>
      <c r="J24" s="183" t="str">
        <f>'Standard + Standard klein'!J24</f>
        <v/>
      </c>
      <c r="K24" s="183" t="str">
        <f>'Standard + Standard klein'!K24</f>
        <v/>
      </c>
      <c r="L24" s="183" t="str">
        <f>'Standard + Standard klein'!L24</f>
        <v/>
      </c>
      <c r="M24" s="183" t="str">
        <f>'Standard + Standard klein'!M24</f>
        <v/>
      </c>
      <c r="N24" s="183" t="str">
        <f>'Standard + Standard klein'!N24</f>
        <v/>
      </c>
      <c r="O24" s="183" t="str">
        <f>'Standard + Standard klein'!O24</f>
        <v/>
      </c>
      <c r="P24" s="182" t="str">
        <f>'Standard + Standard klein'!P24</f>
        <v/>
      </c>
      <c r="Q24" s="182" t="str">
        <f>'Standard + Standard klein'!Q24</f>
        <v>gezogen RK 61/86/1</v>
      </c>
      <c r="R24" s="184" t="str">
        <f>'Standard + Standard klein'!R24</f>
        <v/>
      </c>
    </row>
    <row r="25" spans="1:19" x14ac:dyDescent="0.25">
      <c r="A25" s="680"/>
      <c r="B25" s="401" t="str">
        <f>'Standard + Standard klein'!B25</f>
        <v>BRK</v>
      </c>
      <c r="C25" s="182" t="str">
        <f>'Standard + Standard klein'!C25</f>
        <v>BRK</v>
      </c>
      <c r="D25" s="182" t="str">
        <f>'Standard + Standard klein'!D25</f>
        <v>KRAD</v>
      </c>
      <c r="E25" s="182" t="str">
        <f>'Standard + Standard klein'!E25</f>
        <v/>
      </c>
      <c r="F25" s="182" t="str">
        <f>'Standard + Standard klein'!F25</f>
        <v>Rotkreuz Deggendorf 17/2</v>
      </c>
      <c r="G25" s="183">
        <f>'Standard + Standard klein'!G25</f>
        <v>0</v>
      </c>
      <c r="H25" s="183" t="str">
        <f>'Standard + Standard klein'!H25</f>
        <v>/</v>
      </c>
      <c r="I25" s="183">
        <f>'Standard + Standard klein'!I25</f>
        <v>0</v>
      </c>
      <c r="J25" s="183" t="str">
        <f>'Standard + Standard klein'!J25</f>
        <v>/</v>
      </c>
      <c r="K25" s="183">
        <f>'Standard + Standard klein'!K25</f>
        <v>0</v>
      </c>
      <c r="L25" s="183" t="str">
        <f>'Standard + Standard klein'!L25</f>
        <v>/</v>
      </c>
      <c r="M25" s="183">
        <f>'Standard + Standard klein'!M25</f>
        <v>1</v>
      </c>
      <c r="N25" s="183" t="str">
        <f>'Standard + Standard klein'!N25</f>
        <v>/</v>
      </c>
      <c r="O25" s="183">
        <f>'Standard + Standard klein'!O25</f>
        <v>1</v>
      </c>
      <c r="P25" s="182" t="str">
        <f>'Standard + Standard klein'!P25</f>
        <v/>
      </c>
      <c r="Q25" s="182" t="str">
        <f>'Standard + Standard klein'!Q25</f>
        <v/>
      </c>
      <c r="R25" s="184" t="str">
        <f>'Standard + Standard klein'!R25</f>
        <v/>
      </c>
    </row>
    <row r="26" spans="1:19" ht="15.75" thickBot="1" x14ac:dyDescent="0.3">
      <c r="A26" s="680"/>
      <c r="B26" s="402" t="str">
        <f>'Standard + Standard klein'!B26</f>
        <v>BRK</v>
      </c>
      <c r="C26" s="185" t="str">
        <f>'Standard + Standard klein'!C26</f>
        <v>BRK</v>
      </c>
      <c r="D26" s="185" t="str">
        <f>'Standard + Standard klein'!D26</f>
        <v>Kombi</v>
      </c>
      <c r="E26" s="185" t="str">
        <f>'Standard + Standard klein'!E26</f>
        <v>DEG-8012</v>
      </c>
      <c r="F26" s="185" t="str">
        <f>'Standard + Standard klein'!F26</f>
        <v>Rotkreuz Deggendorf 61/80/1</v>
      </c>
      <c r="G26" s="186">
        <f>'Standard + Standard klein'!G26</f>
        <v>0</v>
      </c>
      <c r="H26" s="186" t="str">
        <f>'Standard + Standard klein'!H26</f>
        <v>/</v>
      </c>
      <c r="I26" s="186">
        <f>'Standard + Standard klein'!I26</f>
        <v>1</v>
      </c>
      <c r="J26" s="186" t="str">
        <f>'Standard + Standard klein'!J26</f>
        <v>/</v>
      </c>
      <c r="K26" s="186">
        <f>'Standard + Standard klein'!K26</f>
        <v>0</v>
      </c>
      <c r="L26" s="186" t="str">
        <f>'Standard + Standard klein'!L26</f>
        <v>/</v>
      </c>
      <c r="M26" s="186">
        <f>'Standard + Standard klein'!M26</f>
        <v>4</v>
      </c>
      <c r="N26" s="186" t="str">
        <f>'Standard + Standard klein'!N26</f>
        <v>/</v>
      </c>
      <c r="O26" s="186">
        <f>'Standard + Standard klein'!O26</f>
        <v>5</v>
      </c>
      <c r="P26" s="185" t="str">
        <f>'Standard + Standard klein'!P26</f>
        <v>Straße</v>
      </c>
      <c r="Q26" s="185" t="str">
        <f>'Standard + Standard klein'!Q26</f>
        <v/>
      </c>
      <c r="R26" s="187" t="str">
        <f>'Standard + Standard klein'!R26</f>
        <v/>
      </c>
    </row>
    <row r="27" spans="1:19" ht="22.5" customHeight="1" x14ac:dyDescent="0.25">
      <c r="A27" s="406"/>
      <c r="B27" s="400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658" t="str">
        <f>'Standard + Standard klein'!Q27</f>
        <v>Das Zugfzg. wird lageabhängig von Seiten THW zugewiesen</v>
      </c>
      <c r="R27" s="659"/>
    </row>
    <row r="28" spans="1:19" ht="15.75" thickBot="1" x14ac:dyDescent="0.3">
      <c r="A28" s="407"/>
      <c r="B28" s="403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19" ht="15.75" thickBot="1" x14ac:dyDescent="0.3">
      <c r="A29" s="408" t="str">
        <f>'Standard + Standard klein'!A29</f>
        <v>Sanitätsdienst</v>
      </c>
      <c r="B29" s="404" t="str">
        <f>'Standard + Standard klein'!B29</f>
        <v>MHD</v>
      </c>
      <c r="C29" s="192" t="str">
        <f>'Standard + Standard klein'!C29</f>
        <v>MHD</v>
      </c>
      <c r="D29" s="192" t="str">
        <f>'Standard + Standard klein'!D29</f>
        <v>RTW</v>
      </c>
      <c r="E29" s="192" t="str">
        <f>'Standard + Standard klein'!E29</f>
        <v/>
      </c>
      <c r="F29" s="192" t="str">
        <f>'Standard + Standard klein'!F29</f>
        <v>Johannes Deggendorf 71/70</v>
      </c>
      <c r="G29" s="193">
        <f>'Standard + Standard klein'!G29</f>
        <v>0</v>
      </c>
      <c r="H29" s="193" t="str">
        <f>'Standard + Standard klein'!H29</f>
        <v>/</v>
      </c>
      <c r="I29" s="193">
        <f>'Standard + Standard klein'!I29</f>
        <v>0</v>
      </c>
      <c r="J29" s="193" t="str">
        <f>'Standard + Standard klein'!J29</f>
        <v>/</v>
      </c>
      <c r="K29" s="193">
        <f>'Standard + Standard klein'!K29</f>
        <v>0</v>
      </c>
      <c r="L29" s="193" t="str">
        <f>'Standard + Standard klein'!L29</f>
        <v>/</v>
      </c>
      <c r="M29" s="193">
        <f>'Standard + Standard klein'!M29</f>
        <v>2</v>
      </c>
      <c r="N29" s="193" t="str">
        <f>'Standard + Standard klein'!N29</f>
        <v>/</v>
      </c>
      <c r="O29" s="193">
        <f>'Standard + Standard klein'!O29</f>
        <v>2</v>
      </c>
      <c r="P29" s="192" t="str">
        <f>'Standard + Standard klein'!P29</f>
        <v>Straße</v>
      </c>
      <c r="Q29" s="192" t="str">
        <f>'Standard + Standard klein'!Q29</f>
        <v/>
      </c>
      <c r="R29" s="194" t="str">
        <f>'Standard + Standard klein'!R29</f>
        <v/>
      </c>
      <c r="S29" s="36"/>
    </row>
    <row r="30" spans="1:19" ht="15.75" thickBot="1" x14ac:dyDescent="0.3">
      <c r="A30" s="172"/>
      <c r="B30" s="154"/>
      <c r="C30" s="154"/>
      <c r="D30" s="154"/>
      <c r="E30" s="154"/>
      <c r="F30" s="154"/>
      <c r="G30" s="272">
        <f>SUM(G23:G29)</f>
        <v>0</v>
      </c>
      <c r="H30" s="273" t="s">
        <v>74</v>
      </c>
      <c r="I30" s="273">
        <f>SUM(I23:I29)</f>
        <v>1</v>
      </c>
      <c r="J30" s="273" t="s">
        <v>74</v>
      </c>
      <c r="K30" s="273">
        <f>SUM(K23:K29)</f>
        <v>2</v>
      </c>
      <c r="L30" s="273" t="s">
        <v>74</v>
      </c>
      <c r="M30" s="273">
        <f>SUM(M23:M29)</f>
        <v>10</v>
      </c>
      <c r="N30" s="273" t="s">
        <v>74</v>
      </c>
      <c r="O30" s="274">
        <f>SUM(O23:O29)</f>
        <v>13</v>
      </c>
      <c r="P30" s="154"/>
      <c r="Q30" s="173"/>
      <c r="R30" s="173"/>
    </row>
    <row r="31" spans="1:19" x14ac:dyDescent="0.25">
      <c r="A31" s="13"/>
      <c r="B31" s="14"/>
      <c r="C31" s="14"/>
      <c r="D31" s="14"/>
      <c r="E31" s="14"/>
      <c r="F31" s="14"/>
      <c r="G31" s="118"/>
      <c r="H31" s="64"/>
      <c r="I31" s="64"/>
      <c r="J31" s="64"/>
      <c r="K31" s="64"/>
      <c r="L31" s="64"/>
      <c r="M31" s="64"/>
      <c r="N31" s="64"/>
      <c r="O31" s="32"/>
      <c r="P31" s="14"/>
      <c r="Q31" s="15"/>
      <c r="R31" s="15"/>
    </row>
    <row r="32" spans="1:19" s="33" customFormat="1" x14ac:dyDescent="0.25">
      <c r="A32" s="13"/>
      <c r="B32" s="14"/>
      <c r="C32" s="14"/>
      <c r="D32" s="14"/>
      <c r="E32" s="14"/>
      <c r="F32" s="14"/>
      <c r="G32" s="118"/>
      <c r="H32" s="64"/>
      <c r="I32" s="64"/>
      <c r="J32" s="64"/>
      <c r="K32" s="64"/>
      <c r="L32" s="64"/>
      <c r="M32" s="64"/>
      <c r="N32" s="64"/>
      <c r="O32" s="32"/>
      <c r="P32" s="14"/>
      <c r="Q32" s="15"/>
      <c r="R32" s="15"/>
    </row>
    <row r="33" spans="1:18" x14ac:dyDescent="0.25">
      <c r="A33" s="132" t="s">
        <v>264</v>
      </c>
      <c r="B33" s="133"/>
      <c r="C33" s="133"/>
      <c r="D33" s="133"/>
      <c r="E33" s="133"/>
      <c r="F33" s="133"/>
      <c r="G33" s="168"/>
      <c r="H33" s="133"/>
      <c r="I33" s="133"/>
      <c r="J33" s="133"/>
    </row>
    <row r="34" spans="1:18" x14ac:dyDescent="0.25">
      <c r="A34" s="132" t="s">
        <v>215</v>
      </c>
      <c r="B34" s="133"/>
      <c r="C34" s="133"/>
      <c r="D34" s="133"/>
      <c r="E34" s="133"/>
      <c r="F34" s="133"/>
      <c r="G34" s="168"/>
      <c r="H34" s="133"/>
      <c r="I34" s="133"/>
      <c r="J34" s="133"/>
    </row>
    <row r="35" spans="1:18" ht="15.75" thickBot="1" x14ac:dyDescent="0.3"/>
    <row r="36" spans="1:18" ht="15.75" thickBot="1" x14ac:dyDescent="0.3">
      <c r="A36" s="641" t="s">
        <v>398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3"/>
    </row>
    <row r="37" spans="1:18" ht="26.25" thickBot="1" x14ac:dyDescent="0.3">
      <c r="A37" s="294" t="s">
        <v>0</v>
      </c>
      <c r="B37" s="63" t="s">
        <v>1</v>
      </c>
      <c r="C37" s="63" t="s">
        <v>2</v>
      </c>
      <c r="D37" s="63" t="s">
        <v>3</v>
      </c>
      <c r="E37" s="63" t="s">
        <v>76</v>
      </c>
      <c r="F37" s="63" t="s">
        <v>4</v>
      </c>
      <c r="G37" s="681" t="s">
        <v>5</v>
      </c>
      <c r="H37" s="681"/>
      <c r="I37" s="681"/>
      <c r="J37" s="681"/>
      <c r="K37" s="681"/>
      <c r="L37" s="681"/>
      <c r="M37" s="681"/>
      <c r="N37" s="681"/>
      <c r="O37" s="681"/>
      <c r="P37" s="317" t="s">
        <v>77</v>
      </c>
      <c r="Q37" s="317" t="s">
        <v>84</v>
      </c>
      <c r="R37" s="409" t="s">
        <v>85</v>
      </c>
    </row>
    <row r="38" spans="1:18" x14ac:dyDescent="0.25">
      <c r="A38" s="682" t="s">
        <v>8</v>
      </c>
      <c r="B38" s="410" t="s">
        <v>10</v>
      </c>
      <c r="C38" s="410" t="s">
        <v>10</v>
      </c>
      <c r="D38" s="410" t="s">
        <v>134</v>
      </c>
      <c r="E38" s="410"/>
      <c r="F38" s="410" t="s">
        <v>265</v>
      </c>
      <c r="G38" s="411">
        <v>0</v>
      </c>
      <c r="H38" s="411" t="s">
        <v>74</v>
      </c>
      <c r="I38" s="411">
        <v>1</v>
      </c>
      <c r="J38" s="411" t="s">
        <v>74</v>
      </c>
      <c r="K38" s="411">
        <v>1</v>
      </c>
      <c r="L38" s="411" t="s">
        <v>74</v>
      </c>
      <c r="M38" s="411">
        <v>1</v>
      </c>
      <c r="N38" s="411" t="s">
        <v>74</v>
      </c>
      <c r="O38" s="412">
        <f>M38+K38+I38+G38</f>
        <v>3</v>
      </c>
      <c r="P38" s="410"/>
      <c r="Q38" s="552"/>
      <c r="R38" s="553" t="s">
        <v>94</v>
      </c>
    </row>
    <row r="39" spans="1:18" x14ac:dyDescent="0.25">
      <c r="A39" s="683"/>
      <c r="B39" s="72" t="s">
        <v>10</v>
      </c>
      <c r="C39" s="72" t="s">
        <v>10</v>
      </c>
      <c r="D39" s="72" t="s">
        <v>115</v>
      </c>
      <c r="E39" s="72"/>
      <c r="F39" s="72" t="s">
        <v>151</v>
      </c>
      <c r="G39" s="300">
        <v>0</v>
      </c>
      <c r="H39" s="300" t="s">
        <v>74</v>
      </c>
      <c r="I39" s="300">
        <v>0</v>
      </c>
      <c r="J39" s="300" t="s">
        <v>74</v>
      </c>
      <c r="K39" s="300">
        <v>1</v>
      </c>
      <c r="L39" s="300" t="s">
        <v>74</v>
      </c>
      <c r="M39" s="300">
        <v>2</v>
      </c>
      <c r="N39" s="300" t="s">
        <v>74</v>
      </c>
      <c r="O39" s="301">
        <f>M39+K39+I39+G39</f>
        <v>3</v>
      </c>
      <c r="P39" s="72"/>
      <c r="Q39" s="554"/>
      <c r="R39" s="555"/>
    </row>
    <row r="40" spans="1:18" ht="15.75" customHeight="1" x14ac:dyDescent="0.25">
      <c r="A40" s="683"/>
      <c r="B40" s="436" t="s">
        <v>10</v>
      </c>
      <c r="C40" s="436" t="s">
        <v>10</v>
      </c>
      <c r="D40" s="608" t="s">
        <v>408</v>
      </c>
      <c r="E40" s="436"/>
      <c r="F40" s="436"/>
      <c r="G40" s="437"/>
      <c r="H40" s="437"/>
      <c r="I40" s="437"/>
      <c r="J40" s="437"/>
      <c r="K40" s="437"/>
      <c r="L40" s="437"/>
      <c r="M40" s="437"/>
      <c r="N40" s="437"/>
      <c r="O40" s="438"/>
      <c r="P40" s="436"/>
      <c r="Q40" s="439" t="s">
        <v>409</v>
      </c>
      <c r="R40" s="444"/>
    </row>
    <row r="41" spans="1:18" ht="14.25" customHeight="1" x14ac:dyDescent="0.25">
      <c r="A41" s="683"/>
      <c r="B41" s="436" t="s">
        <v>10</v>
      </c>
      <c r="C41" s="436" t="s">
        <v>10</v>
      </c>
      <c r="D41" s="608" t="s">
        <v>179</v>
      </c>
      <c r="E41" s="436"/>
      <c r="F41" s="436"/>
      <c r="G41" s="437"/>
      <c r="H41" s="437"/>
      <c r="I41" s="437"/>
      <c r="J41" s="437"/>
      <c r="K41" s="437"/>
      <c r="L41" s="437"/>
      <c r="M41" s="437"/>
      <c r="N41" s="437"/>
      <c r="O41" s="438"/>
      <c r="P41" s="436"/>
      <c r="Q41" s="439" t="s">
        <v>410</v>
      </c>
      <c r="R41" s="444"/>
    </row>
    <row r="42" spans="1:18" x14ac:dyDescent="0.25">
      <c r="A42" s="683"/>
      <c r="B42" s="436" t="s">
        <v>10</v>
      </c>
      <c r="C42" s="436" t="s">
        <v>72</v>
      </c>
      <c r="D42" s="436" t="s">
        <v>135</v>
      </c>
      <c r="E42" s="436"/>
      <c r="F42" s="436" t="s">
        <v>266</v>
      </c>
      <c r="G42" s="437">
        <v>0</v>
      </c>
      <c r="H42" s="437" t="s">
        <v>74</v>
      </c>
      <c r="I42" s="437">
        <v>0</v>
      </c>
      <c r="J42" s="437" t="s">
        <v>74</v>
      </c>
      <c r="K42" s="437">
        <v>1</v>
      </c>
      <c r="L42" s="437" t="s">
        <v>74</v>
      </c>
      <c r="M42" s="437">
        <v>5</v>
      </c>
      <c r="N42" s="437" t="s">
        <v>74</v>
      </c>
      <c r="O42" s="438">
        <f>M42+K42+I42+G42</f>
        <v>6</v>
      </c>
      <c r="P42" s="436"/>
      <c r="Q42" s="439"/>
      <c r="R42" s="444" t="s">
        <v>140</v>
      </c>
    </row>
    <row r="43" spans="1:18" x14ac:dyDescent="0.25">
      <c r="A43" s="683"/>
      <c r="B43" s="436" t="s">
        <v>10</v>
      </c>
      <c r="C43" s="436" t="s">
        <v>10</v>
      </c>
      <c r="D43" s="436" t="s">
        <v>130</v>
      </c>
      <c r="E43" s="436"/>
      <c r="F43" s="436" t="s">
        <v>131</v>
      </c>
      <c r="G43" s="437">
        <v>0</v>
      </c>
      <c r="H43" s="437" t="s">
        <v>74</v>
      </c>
      <c r="I43" s="437">
        <v>0</v>
      </c>
      <c r="J43" s="437" t="s">
        <v>74</v>
      </c>
      <c r="K43" s="437">
        <v>1</v>
      </c>
      <c r="L43" s="437" t="s">
        <v>74</v>
      </c>
      <c r="M43" s="437">
        <v>4</v>
      </c>
      <c r="N43" s="437" t="s">
        <v>74</v>
      </c>
      <c r="O43" s="438">
        <f>M43+K43+I43+G43</f>
        <v>5</v>
      </c>
      <c r="P43" s="436"/>
      <c r="Q43" s="439"/>
      <c r="R43" s="444" t="s">
        <v>140</v>
      </c>
    </row>
    <row r="44" spans="1:18" x14ac:dyDescent="0.25">
      <c r="A44" s="683"/>
      <c r="B44" s="72" t="s">
        <v>108</v>
      </c>
      <c r="C44" s="72" t="s">
        <v>108</v>
      </c>
      <c r="D44" s="72" t="s">
        <v>35</v>
      </c>
      <c r="E44" s="72"/>
      <c r="F44" s="72" t="s">
        <v>110</v>
      </c>
      <c r="G44" s="300">
        <v>0</v>
      </c>
      <c r="H44" s="300" t="s">
        <v>74</v>
      </c>
      <c r="I44" s="300">
        <v>0</v>
      </c>
      <c r="J44" s="300" t="s">
        <v>74</v>
      </c>
      <c r="K44" s="300">
        <v>1</v>
      </c>
      <c r="L44" s="300" t="s">
        <v>74</v>
      </c>
      <c r="M44" s="300">
        <v>1</v>
      </c>
      <c r="N44" s="300" t="s">
        <v>74</v>
      </c>
      <c r="O44" s="301">
        <f>G44+I44+K44+M44</f>
        <v>2</v>
      </c>
      <c r="P44" s="72"/>
      <c r="Q44" s="554" t="s">
        <v>126</v>
      </c>
      <c r="R44" s="555"/>
    </row>
    <row r="45" spans="1:18" ht="15.75" thickBot="1" x14ac:dyDescent="0.3">
      <c r="A45" s="684"/>
      <c r="B45" s="413" t="s">
        <v>19</v>
      </c>
      <c r="C45" s="413" t="s">
        <v>19</v>
      </c>
      <c r="D45" s="413" t="s">
        <v>109</v>
      </c>
      <c r="E45" s="413"/>
      <c r="F45" s="413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556" t="s">
        <v>117</v>
      </c>
      <c r="R45" s="557"/>
    </row>
    <row r="46" spans="1:18" x14ac:dyDescent="0.25">
      <c r="A46" s="613" t="s">
        <v>9</v>
      </c>
      <c r="B46" s="562" t="s">
        <v>229</v>
      </c>
      <c r="C46" s="562" t="s">
        <v>229</v>
      </c>
      <c r="D46" s="562" t="s">
        <v>115</v>
      </c>
      <c r="E46" s="562"/>
      <c r="F46" s="562" t="s">
        <v>323</v>
      </c>
      <c r="G46" s="563">
        <v>0</v>
      </c>
      <c r="H46" s="563" t="s">
        <v>74</v>
      </c>
      <c r="I46" s="563">
        <v>0</v>
      </c>
      <c r="J46" s="563" t="s">
        <v>74</v>
      </c>
      <c r="K46" s="563">
        <v>1</v>
      </c>
      <c r="L46" s="563" t="s">
        <v>74</v>
      </c>
      <c r="M46" s="563">
        <v>1</v>
      </c>
      <c r="N46" s="563" t="s">
        <v>74</v>
      </c>
      <c r="O46" s="564">
        <v>2</v>
      </c>
      <c r="P46" s="562"/>
      <c r="Q46" s="558"/>
      <c r="R46" s="559"/>
    </row>
    <row r="47" spans="1:18" x14ac:dyDescent="0.25">
      <c r="A47" s="613"/>
      <c r="B47" s="562" t="s">
        <v>10</v>
      </c>
      <c r="C47" s="562" t="s">
        <v>10</v>
      </c>
      <c r="D47" s="562" t="s">
        <v>322</v>
      </c>
      <c r="E47" s="562"/>
      <c r="F47" s="562"/>
      <c r="G47" s="563"/>
      <c r="H47" s="563"/>
      <c r="I47" s="563"/>
      <c r="J47" s="563"/>
      <c r="K47" s="563"/>
      <c r="L47" s="563"/>
      <c r="M47" s="563"/>
      <c r="N47" s="563"/>
      <c r="O47" s="564"/>
      <c r="P47" s="562"/>
      <c r="Q47" s="558"/>
      <c r="R47" s="559"/>
    </row>
    <row r="48" spans="1:18" x14ac:dyDescent="0.25">
      <c r="A48" s="613"/>
      <c r="B48" s="95" t="s">
        <v>19</v>
      </c>
      <c r="C48" s="95" t="s">
        <v>39</v>
      </c>
      <c r="D48" s="95" t="s">
        <v>123</v>
      </c>
      <c r="E48" s="95"/>
      <c r="F48" s="95" t="s">
        <v>136</v>
      </c>
      <c r="G48" s="303">
        <v>0</v>
      </c>
      <c r="H48" s="303" t="s">
        <v>74</v>
      </c>
      <c r="I48" s="303">
        <v>0</v>
      </c>
      <c r="J48" s="303" t="s">
        <v>74</v>
      </c>
      <c r="K48" s="303">
        <v>1</v>
      </c>
      <c r="L48" s="303" t="s">
        <v>74</v>
      </c>
      <c r="M48" s="303">
        <v>6</v>
      </c>
      <c r="N48" s="303" t="s">
        <v>74</v>
      </c>
      <c r="O48" s="304">
        <f>M48+K48+I48+G48</f>
        <v>7</v>
      </c>
      <c r="P48" s="95"/>
      <c r="Q48" s="560"/>
      <c r="R48" s="561" t="s">
        <v>140</v>
      </c>
    </row>
    <row r="49" spans="1:18" x14ac:dyDescent="0.25">
      <c r="A49" s="613"/>
      <c r="B49" s="95" t="s">
        <v>19</v>
      </c>
      <c r="C49" s="95" t="s">
        <v>39</v>
      </c>
      <c r="D49" s="95" t="s">
        <v>137</v>
      </c>
      <c r="E49" s="95"/>
      <c r="F49" s="95"/>
      <c r="G49" s="303"/>
      <c r="H49" s="303"/>
      <c r="I49" s="303"/>
      <c r="J49" s="303"/>
      <c r="K49" s="303"/>
      <c r="L49" s="303"/>
      <c r="M49" s="303"/>
      <c r="N49" s="303"/>
      <c r="O49" s="304"/>
      <c r="P49" s="95"/>
      <c r="Q49" s="560" t="s">
        <v>141</v>
      </c>
      <c r="R49" s="561"/>
    </row>
    <row r="50" spans="1:18" x14ac:dyDescent="0.25">
      <c r="A50" s="613"/>
      <c r="B50" s="95" t="s">
        <v>19</v>
      </c>
      <c r="C50" s="95" t="s">
        <v>39</v>
      </c>
      <c r="D50" s="95" t="s">
        <v>127</v>
      </c>
      <c r="E50" s="95"/>
      <c r="F50" s="95" t="s">
        <v>42</v>
      </c>
      <c r="G50" s="303">
        <v>0</v>
      </c>
      <c r="H50" s="303" t="s">
        <v>74</v>
      </c>
      <c r="I50" s="303">
        <v>0</v>
      </c>
      <c r="J50" s="303" t="s">
        <v>74</v>
      </c>
      <c r="K50" s="303">
        <v>1</v>
      </c>
      <c r="L50" s="303" t="s">
        <v>74</v>
      </c>
      <c r="M50" s="303">
        <v>5</v>
      </c>
      <c r="N50" s="303" t="s">
        <v>74</v>
      </c>
      <c r="O50" s="304">
        <f>M50+K50+I50+G50</f>
        <v>6</v>
      </c>
      <c r="P50" s="95"/>
      <c r="Q50" s="560"/>
      <c r="R50" s="561"/>
    </row>
    <row r="51" spans="1:18" ht="15.75" thickBot="1" x14ac:dyDescent="0.3">
      <c r="A51" s="655"/>
      <c r="B51" s="95" t="s">
        <v>51</v>
      </c>
      <c r="C51" s="95" t="s">
        <v>99</v>
      </c>
      <c r="D51" s="95" t="s">
        <v>130</v>
      </c>
      <c r="E51" s="95"/>
      <c r="F51" s="95" t="s">
        <v>411</v>
      </c>
      <c r="G51" s="303">
        <v>0</v>
      </c>
      <c r="H51" s="303" t="s">
        <v>74</v>
      </c>
      <c r="I51" s="303">
        <v>0</v>
      </c>
      <c r="J51" s="303" t="s">
        <v>74</v>
      </c>
      <c r="K51" s="303">
        <v>1</v>
      </c>
      <c r="L51" s="303" t="s">
        <v>74</v>
      </c>
      <c r="M51" s="303">
        <v>4</v>
      </c>
      <c r="N51" s="303" t="s">
        <v>74</v>
      </c>
      <c r="O51" s="304">
        <f>M51+K51+I51+G51</f>
        <v>5</v>
      </c>
      <c r="P51" s="95"/>
      <c r="Q51" s="560"/>
      <c r="R51" s="561" t="s">
        <v>140</v>
      </c>
    </row>
    <row r="52" spans="1:18" ht="15.75" thickBot="1" x14ac:dyDescent="0.3">
      <c r="A52" s="35"/>
      <c r="B52" s="27"/>
      <c r="C52" s="27"/>
      <c r="D52" s="27"/>
      <c r="E52" s="27"/>
      <c r="F52" s="27"/>
      <c r="G52" s="23">
        <f>SUM(G38:G51)</f>
        <v>0</v>
      </c>
      <c r="H52" s="24" t="s">
        <v>74</v>
      </c>
      <c r="I52" s="24">
        <f>SUM(I38:I51)</f>
        <v>1</v>
      </c>
      <c r="J52" s="24" t="s">
        <v>74</v>
      </c>
      <c r="K52" s="24">
        <f>SUM(K38:K51)</f>
        <v>9</v>
      </c>
      <c r="L52" s="24" t="s">
        <v>74</v>
      </c>
      <c r="M52" s="24">
        <f>SUM(M38:M51)</f>
        <v>29</v>
      </c>
      <c r="N52" s="24" t="s">
        <v>74</v>
      </c>
      <c r="O52" s="25">
        <f>SUM(O38:O51)</f>
        <v>39</v>
      </c>
      <c r="P52" s="27"/>
      <c r="Q52" s="28"/>
      <c r="R52" s="28"/>
    </row>
    <row r="53" spans="1:18" ht="15.75" thickBot="1" x14ac:dyDescent="0.3">
      <c r="A53" s="35"/>
      <c r="H53" s="117"/>
      <c r="I53" s="117"/>
      <c r="J53" s="117"/>
      <c r="K53" s="117"/>
      <c r="L53" s="117"/>
      <c r="M53" s="117"/>
      <c r="N53" s="117"/>
      <c r="O53" s="117"/>
    </row>
    <row r="54" spans="1:18" ht="15.75" thickBot="1" x14ac:dyDescent="0.3">
      <c r="A54" s="13"/>
      <c r="D54" s="650" t="s">
        <v>106</v>
      </c>
      <c r="E54" s="651"/>
      <c r="F54" s="652"/>
      <c r="G54" s="121">
        <f>G52+G30+G19</f>
        <v>1</v>
      </c>
      <c r="H54" s="323" t="s">
        <v>74</v>
      </c>
      <c r="I54" s="321">
        <f>I52+I30+I19</f>
        <v>8</v>
      </c>
      <c r="J54" s="321" t="s">
        <v>74</v>
      </c>
      <c r="K54" s="321">
        <f>K52+K30+K19</f>
        <v>14</v>
      </c>
      <c r="L54" s="321" t="s">
        <v>74</v>
      </c>
      <c r="M54" s="321">
        <f>M52+M30+M19</f>
        <v>59</v>
      </c>
      <c r="N54" s="321" t="s">
        <v>74</v>
      </c>
      <c r="O54" s="326">
        <f>O52+O30+O19</f>
        <v>82</v>
      </c>
    </row>
    <row r="55" spans="1:18" ht="15.75" thickBot="1" x14ac:dyDescent="0.3">
      <c r="D55" s="631" t="s">
        <v>222</v>
      </c>
      <c r="E55" s="632"/>
      <c r="F55" s="633"/>
      <c r="G55" s="324">
        <f>1+COUNTIF(G7:G18,0)+COUNTIF(G23:G29,0)+COUNTIF(G38:G51,0)</f>
        <v>25</v>
      </c>
      <c r="H55" s="632" t="s">
        <v>224</v>
      </c>
      <c r="I55" s="632"/>
      <c r="J55" s="632"/>
      <c r="K55" s="632"/>
      <c r="L55" s="632"/>
      <c r="M55" s="632"/>
      <c r="N55" s="632"/>
      <c r="O55" s="633"/>
    </row>
    <row r="56" spans="1:18" ht="15.75" thickBot="1" x14ac:dyDescent="0.3">
      <c r="D56" s="634" t="s">
        <v>223</v>
      </c>
      <c r="E56" s="635"/>
      <c r="F56" s="636"/>
      <c r="G56" s="325">
        <f>COUNTBLANK(G7:G18)+COUNTBLANK(G23:G29)+COUNTBLANK(G38:G51)</f>
        <v>8</v>
      </c>
      <c r="H56" s="635" t="s">
        <v>225</v>
      </c>
      <c r="I56" s="635"/>
      <c r="J56" s="635"/>
      <c r="K56" s="635"/>
      <c r="L56" s="635"/>
      <c r="M56" s="635"/>
      <c r="N56" s="635"/>
      <c r="O56" s="636"/>
    </row>
  </sheetData>
  <mergeCells count="17">
    <mergeCell ref="D55:F55"/>
    <mergeCell ref="D56:F56"/>
    <mergeCell ref="H55:O55"/>
    <mergeCell ref="H56:O56"/>
    <mergeCell ref="A36:R36"/>
    <mergeCell ref="G37:O37"/>
    <mergeCell ref="A38:A45"/>
    <mergeCell ref="A46:A51"/>
    <mergeCell ref="D54:F54"/>
    <mergeCell ref="Q27:R27"/>
    <mergeCell ref="A23:A26"/>
    <mergeCell ref="A5:R5"/>
    <mergeCell ref="G6:O6"/>
    <mergeCell ref="A7:A9"/>
    <mergeCell ref="A11:A18"/>
    <mergeCell ref="A21:R21"/>
    <mergeCell ref="G22:O22"/>
  </mergeCells>
  <pageMargins left="0" right="0" top="0.39370078740157483" bottom="0.39370078740157483" header="0.31496062992125984" footer="0.31496062992125984"/>
  <pageSetup paperSize="9" orientation="landscape" r:id="rId1"/>
  <rowBreaks count="2" manualBreakCount="2">
    <brk id="31" max="16383" man="1"/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3"/>
  <sheetViews>
    <sheetView showGridLines="0" zoomScale="115" zoomScaleNormal="115" workbookViewId="0">
      <selection activeCell="J77" sqref="J77"/>
    </sheetView>
  </sheetViews>
  <sheetFormatPr baseColWidth="10" defaultRowHeight="15" x14ac:dyDescent="0.25"/>
  <cols>
    <col min="1" max="1" width="10.85546875" customWidth="1"/>
    <col min="2" max="2" width="11.5703125" customWidth="1"/>
    <col min="3" max="3" width="11.42578125" customWidth="1"/>
    <col min="4" max="4" width="9.42578125" customWidth="1"/>
    <col min="5" max="5" width="7.7109375" customWidth="1"/>
    <col min="6" max="6" width="21.28515625" customWidth="1"/>
    <col min="7" max="7" width="2.5703125" style="117" customWidth="1"/>
    <col min="8" max="8" width="1.85546875" bestFit="1" customWidth="1"/>
    <col min="9" max="9" width="2.5703125" customWidth="1"/>
    <col min="10" max="10" width="1.85546875" bestFit="1" customWidth="1"/>
    <col min="11" max="11" width="2.7109375" bestFit="1" customWidth="1"/>
    <col min="12" max="12" width="1.85546875" bestFit="1" customWidth="1"/>
    <col min="13" max="13" width="3.42578125" customWidth="1"/>
    <col min="14" max="14" width="1.85546875" bestFit="1" customWidth="1"/>
    <col min="15" max="15" width="3.5703125" bestFit="1" customWidth="1"/>
    <col min="16" max="16" width="8.140625" customWidth="1"/>
    <col min="17" max="17" width="17.140625" customWidth="1"/>
    <col min="18" max="18" width="18.28515625" customWidth="1"/>
  </cols>
  <sheetData>
    <row r="1" spans="1:18" ht="31.5" x14ac:dyDescent="0.25">
      <c r="A1" s="116" t="s">
        <v>366</v>
      </c>
    </row>
    <row r="2" spans="1:18" x14ac:dyDescent="0.25">
      <c r="A2" s="132" t="str">
        <f>'Standard + Standard klein'!A2</f>
        <v>Kontingentführung Standard, Ölwehr, HydroSub und Sturmschäden: Erwin Wurzer (Stellvertreter Bernhard Süß)</v>
      </c>
      <c r="B2" s="133"/>
      <c r="C2" s="133"/>
      <c r="D2" s="133"/>
      <c r="E2" s="133"/>
      <c r="F2" s="133"/>
      <c r="G2" s="168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A3" s="132" t="str">
        <f>'Standard + Standard klein'!A3</f>
        <v>Kontingentführung Hochwasser, ABC-Abwehr, Pumpen und Waldbrandbekämfung: Bernhard Süß (Stellvertreter Erwin Wurzer )</v>
      </c>
      <c r="B3" s="133"/>
      <c r="C3" s="133"/>
      <c r="D3" s="133"/>
      <c r="E3" s="133"/>
      <c r="F3" s="133"/>
      <c r="G3" s="168"/>
      <c r="H3" s="133"/>
      <c r="I3" s="133"/>
      <c r="J3" s="133"/>
      <c r="K3" s="133"/>
      <c r="L3" s="133"/>
      <c r="M3" s="133"/>
      <c r="N3" s="133"/>
      <c r="O3" s="133"/>
    </row>
    <row r="4" spans="1:18" ht="9" customHeight="1" thickBot="1" x14ac:dyDescent="0.3">
      <c r="A4" s="132"/>
      <c r="B4" s="133"/>
      <c r="C4" s="133"/>
      <c r="D4" s="133"/>
      <c r="E4" s="133"/>
      <c r="F4" s="133"/>
      <c r="G4" s="168"/>
      <c r="H4" s="133"/>
      <c r="I4" s="133"/>
      <c r="J4" s="133"/>
      <c r="K4" s="133"/>
      <c r="L4" s="133"/>
      <c r="M4" s="133"/>
      <c r="N4" s="133"/>
      <c r="O4" s="133"/>
    </row>
    <row r="5" spans="1:18" ht="15.75" thickBot="1" x14ac:dyDescent="0.3">
      <c r="A5" s="615" t="s">
        <v>107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7"/>
    </row>
    <row r="6" spans="1:18" ht="25.5" x14ac:dyDescent="0.25">
      <c r="A6" s="17" t="s">
        <v>0</v>
      </c>
      <c r="B6" s="316" t="s">
        <v>1</v>
      </c>
      <c r="C6" s="316" t="s">
        <v>2</v>
      </c>
      <c r="D6" s="316" t="s">
        <v>3</v>
      </c>
      <c r="E6" s="316" t="s">
        <v>76</v>
      </c>
      <c r="F6" s="316" t="s">
        <v>4</v>
      </c>
      <c r="G6" s="653" t="s">
        <v>5</v>
      </c>
      <c r="H6" s="653"/>
      <c r="I6" s="653"/>
      <c r="J6" s="653"/>
      <c r="K6" s="653"/>
      <c r="L6" s="653"/>
      <c r="M6" s="653"/>
      <c r="N6" s="653"/>
      <c r="O6" s="653"/>
      <c r="P6" s="316" t="s">
        <v>77</v>
      </c>
      <c r="Q6" s="316" t="s">
        <v>84</v>
      </c>
      <c r="R6" s="18" t="s">
        <v>85</v>
      </c>
    </row>
    <row r="7" spans="1:18" ht="22.5" x14ac:dyDescent="0.25">
      <c r="A7" s="654" t="str">
        <f>'Standard + Standard klein'!A7:A9</f>
        <v>Voraus-kommando</v>
      </c>
      <c r="B7" s="16" t="str">
        <f>'Standard + Standard klein'!B7</f>
        <v>Deggendorf</v>
      </c>
      <c r="C7" s="16" t="str">
        <f>'Standard + Standard klein'!C7</f>
        <v>Deggendorf</v>
      </c>
      <c r="D7" s="16" t="str">
        <f>'Standard + Standard klein'!D7</f>
        <v>KdoW</v>
      </c>
      <c r="E7" s="16" t="str">
        <f>'Standard + Standard klein'!E7</f>
        <v/>
      </c>
      <c r="F7" s="106" t="str">
        <f>'Standard + Standard klein'!F7</f>
        <v>Florian DEG 10/1</v>
      </c>
      <c r="G7" s="107">
        <f>'Standard + Standard klein'!G7</f>
        <v>1</v>
      </c>
      <c r="H7" s="107" t="str">
        <f>'Standard + Standard klein'!H7</f>
        <v>/</v>
      </c>
      <c r="I7" s="107">
        <f>'Standard + Standard klein'!I7</f>
        <v>1</v>
      </c>
      <c r="J7" s="107" t="str">
        <f>'Standard + Standard klein'!J7</f>
        <v>/</v>
      </c>
      <c r="K7" s="107">
        <f>'Standard + Standard klein'!K7</f>
        <v>0</v>
      </c>
      <c r="L7" s="107" t="str">
        <f>'Standard + Standard klein'!L7</f>
        <v>/</v>
      </c>
      <c r="M7" s="107">
        <f>'Standard + Standard klein'!M7</f>
        <v>1</v>
      </c>
      <c r="N7" s="107" t="str">
        <f>'Standard + Standard klein'!N7</f>
        <v>/</v>
      </c>
      <c r="O7" s="107">
        <f>'Standard + Standard klein'!O7</f>
        <v>3</v>
      </c>
      <c r="P7" s="106" t="str">
        <f>'Standard + Standard klein'!P7</f>
        <v>Allrad</v>
      </c>
      <c r="Q7" s="106" t="str">
        <f>'Standard + Standard klein'!Q7</f>
        <v>Navi, Laptop, Internetstick, Handy</v>
      </c>
      <c r="R7" s="347" t="str">
        <f>'Standard + Standard klein'!R7</f>
        <v>plant den Einsatz, Führt das Kontigent</v>
      </c>
    </row>
    <row r="8" spans="1:18" ht="22.5" x14ac:dyDescent="0.25">
      <c r="A8" s="613"/>
      <c r="B8" s="16" t="str">
        <f>'Standard + Standard klein'!B8</f>
        <v>Landkreis</v>
      </c>
      <c r="C8" s="16" t="str">
        <f>'Standard + Standard klein'!C8</f>
        <v>Landkreis</v>
      </c>
      <c r="D8" s="16" t="str">
        <f>'Standard + Standard klein'!D8</f>
        <v>KdoW</v>
      </c>
      <c r="E8" s="16"/>
      <c r="F8" s="106" t="str">
        <f>'Standard + Standard klein'!F8</f>
        <v>Kater Deggendorf 10/1</v>
      </c>
      <c r="G8" s="107">
        <f>'Standard + Standard klein'!G8</f>
        <v>0</v>
      </c>
      <c r="H8" s="107" t="str">
        <f>'Standard + Standard klein'!H8</f>
        <v>/</v>
      </c>
      <c r="I8" s="107">
        <f>'Standard + Standard klein'!I8</f>
        <v>2</v>
      </c>
      <c r="J8" s="107" t="str">
        <f>'Standard + Standard klein'!J8</f>
        <v>/</v>
      </c>
      <c r="K8" s="107">
        <f>'Standard + Standard klein'!K8</f>
        <v>0</v>
      </c>
      <c r="L8" s="107" t="str">
        <f>'Standard + Standard klein'!L8</f>
        <v>/</v>
      </c>
      <c r="M8" s="107">
        <f>'Standard + Standard klein'!M8</f>
        <v>2</v>
      </c>
      <c r="N8" s="107" t="str">
        <f>'Standard + Standard klein'!N8</f>
        <v>/</v>
      </c>
      <c r="O8" s="107">
        <f>'Standard + Standard klein'!O8</f>
        <v>4</v>
      </c>
      <c r="P8" s="106" t="str">
        <f>'Standard + Standard klein'!P8</f>
        <v>Allrad</v>
      </c>
      <c r="Q8" s="106" t="str">
        <f>'Standard + Standard klein'!Q8</f>
        <v/>
      </c>
      <c r="R8" s="347" t="str">
        <f>'Standard + Standard klein'!R8</f>
        <v>Erl. Verwaltungs-angelegenheiten</v>
      </c>
    </row>
    <row r="9" spans="1:18" ht="33.75" x14ac:dyDescent="0.25">
      <c r="A9" s="655"/>
      <c r="B9" s="134" t="str">
        <f>'Standard + Standard klein'!B9</f>
        <v>Stephansposching</v>
      </c>
      <c r="C9" s="134" t="str">
        <f>'Standard + Standard klein'!C9</f>
        <v>Stephansposching</v>
      </c>
      <c r="D9" s="134" t="str">
        <f>'Standard + Standard klein'!D9</f>
        <v xml:space="preserve">MZF </v>
      </c>
      <c r="E9" s="134"/>
      <c r="F9" s="156" t="str">
        <f>'Standard + Standard klein'!F9</f>
        <v>Florian Stephansposching 11/1</v>
      </c>
      <c r="G9" s="157">
        <f>'Standard + Standard klein'!G9</f>
        <v>0</v>
      </c>
      <c r="H9" s="157" t="str">
        <f>'Standard + Standard klein'!H9</f>
        <v>/</v>
      </c>
      <c r="I9" s="157">
        <f>'Standard + Standard klein'!I9</f>
        <v>1</v>
      </c>
      <c r="J9" s="157" t="str">
        <f>'Standard + Standard klein'!J9</f>
        <v>/</v>
      </c>
      <c r="K9" s="157">
        <f>'Standard + Standard klein'!K9</f>
        <v>1</v>
      </c>
      <c r="L9" s="157" t="str">
        <f>'Standard + Standard klein'!L9</f>
        <v>/</v>
      </c>
      <c r="M9" s="157">
        <f>'Standard + Standard klein'!M9</f>
        <v>2</v>
      </c>
      <c r="N9" s="157" t="str">
        <f>'Standard + Standard klein'!N9</f>
        <v>/</v>
      </c>
      <c r="O9" s="157">
        <f>'Standard + Standard klein'!O9</f>
        <v>4</v>
      </c>
      <c r="P9" s="156" t="str">
        <f>'Standard + Standard klein'!P9</f>
        <v/>
      </c>
      <c r="Q9" s="156" t="str">
        <f>'Standard + Standard klein'!Q9</f>
        <v>Multikopter</v>
      </c>
      <c r="R9" s="216" t="str">
        <f>'Standard + Standard klein'!R9</f>
        <v>Mitfahrender KBM
1 Person UG-ÖEL für Doku Vorauskommando</v>
      </c>
    </row>
    <row r="10" spans="1:18" x14ac:dyDescent="0.25">
      <c r="A10" s="313" t="str">
        <f>'Standard + Standard klein'!A10</f>
        <v>Führung</v>
      </c>
      <c r="B10" s="134" t="str">
        <f>'Standard + Standard klein'!B10</f>
        <v>Schöllnach</v>
      </c>
      <c r="C10" s="134" t="str">
        <f>'Standard + Standard klein'!C10</f>
        <v>Schöllnach</v>
      </c>
      <c r="D10" s="134" t="str">
        <f>'Standard + Standard klein'!D10</f>
        <v xml:space="preserve">MZF </v>
      </c>
      <c r="E10" s="134" t="s">
        <v>16</v>
      </c>
      <c r="F10" s="156" t="str">
        <f>'Standard + Standard klein'!F10</f>
        <v>Florian Schöllnach 11/1</v>
      </c>
      <c r="G10" s="157">
        <f>'Standard + Standard klein'!G10</f>
        <v>0</v>
      </c>
      <c r="H10" s="157" t="str">
        <f>'Standard + Standard klein'!H10</f>
        <v>/</v>
      </c>
      <c r="I10" s="157">
        <f>'Standard + Standard klein'!I10</f>
        <v>2</v>
      </c>
      <c r="J10" s="157" t="str">
        <f>'Standard + Standard klein'!J10</f>
        <v>/</v>
      </c>
      <c r="K10" s="157">
        <f>'Standard + Standard klein'!K10</f>
        <v>0</v>
      </c>
      <c r="L10" s="157" t="str">
        <f>'Standard + Standard klein'!L10</f>
        <v>/</v>
      </c>
      <c r="M10" s="157">
        <f>'Standard + Standard klein'!M10</f>
        <v>2</v>
      </c>
      <c r="N10" s="157" t="str">
        <f>'Standard + Standard klein'!N10</f>
        <v>/</v>
      </c>
      <c r="O10" s="157">
        <f>'Standard + Standard klein'!O10</f>
        <v>4</v>
      </c>
      <c r="P10" s="156" t="str">
        <f>'Standard + Standard klein'!P10</f>
        <v>Allrad</v>
      </c>
      <c r="Q10" s="156" t="str">
        <f>'Standard + Standard klein'!Q10</f>
        <v>KBM UG ÖEL</v>
      </c>
      <c r="R10" s="216" t="str">
        <f>'Standard + Standard klein'!R10</f>
        <v>Melder/Erkunder</v>
      </c>
    </row>
    <row r="11" spans="1:18" x14ac:dyDescent="0.25">
      <c r="A11" s="624" t="str">
        <f>'Standard + Standard klein'!A11:A18</f>
        <v>UG-Führung</v>
      </c>
      <c r="B11" s="158" t="str">
        <f>'Standard + Standard klein'!B11</f>
        <v>Landkreis</v>
      </c>
      <c r="C11" s="158" t="str">
        <f>'Standard + Standard klein'!C11</f>
        <v>Osterhofen</v>
      </c>
      <c r="D11" s="158" t="str">
        <f>'Standard + Standard klein'!D11</f>
        <v>ELW UG-ÖEL</v>
      </c>
      <c r="E11" s="158" t="s">
        <v>79</v>
      </c>
      <c r="F11" s="159" t="str">
        <f>'Standard + Standard klein'!F11</f>
        <v>Kater Deggendorf 12/1</v>
      </c>
      <c r="G11" s="160">
        <f>'Standard + Standard klein'!G11</f>
        <v>0</v>
      </c>
      <c r="H11" s="160" t="str">
        <f>'Standard + Standard klein'!H11</f>
        <v>/</v>
      </c>
      <c r="I11" s="160">
        <f>'Standard + Standard klein'!I11</f>
        <v>0</v>
      </c>
      <c r="J11" s="160" t="str">
        <f>'Standard + Standard klein'!J11</f>
        <v>/</v>
      </c>
      <c r="K11" s="160">
        <f>'Standard + Standard klein'!K11</f>
        <v>1</v>
      </c>
      <c r="L11" s="160" t="str">
        <f>'Standard + Standard klein'!L11</f>
        <v>/</v>
      </c>
      <c r="M11" s="160">
        <f>'Standard + Standard klein'!M11</f>
        <v>2</v>
      </c>
      <c r="N11" s="160" t="str">
        <f>'Standard + Standard klein'!N11</f>
        <v>/</v>
      </c>
      <c r="O11" s="160">
        <f>'Standard + Standard klein'!O11</f>
        <v>3</v>
      </c>
      <c r="P11" s="159" t="str">
        <f>'Standard + Standard klein'!P11</f>
        <v>Straße</v>
      </c>
      <c r="Q11" s="159" t="str">
        <f>'Standard + Standard klein'!Q11</f>
        <v xml:space="preserve">Navi </v>
      </c>
      <c r="R11" s="340" t="str">
        <f>'Standard + Standard klein'!R11</f>
        <v>24 Std. Dienst</v>
      </c>
    </row>
    <row r="12" spans="1:18" ht="29.25" customHeight="1" x14ac:dyDescent="0.25">
      <c r="A12" s="624"/>
      <c r="B12" s="158" t="str">
        <f>'Standard + Standard klein'!B12</f>
        <v>Plattling</v>
      </c>
      <c r="C12" s="158" t="str">
        <f>'Standard + Standard klein'!C12</f>
        <v>Plattling</v>
      </c>
      <c r="D12" s="159" t="str">
        <f>'Standard + Standard klein'!D12</f>
        <v>AB Besprechung</v>
      </c>
      <c r="E12" s="158" t="s">
        <v>358</v>
      </c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59"/>
      <c r="Q12" s="159"/>
      <c r="R12" s="340" t="str">
        <f>'Standard + Standard klein'!R12</f>
        <v>Trägerfahrzeug:
freies WLF aus dem LKR.</v>
      </c>
    </row>
    <row r="13" spans="1:18" x14ac:dyDescent="0.25">
      <c r="A13" s="624"/>
      <c r="B13" s="158" t="str">
        <f>'Standard + Standard klein'!B13</f>
        <v>Außernzell</v>
      </c>
      <c r="C13" s="158" t="str">
        <f>'Standard + Standard klein'!C13</f>
        <v>Außernzell</v>
      </c>
      <c r="D13" s="158" t="str">
        <f>'Standard + Standard klein'!D13</f>
        <v xml:space="preserve">MZF </v>
      </c>
      <c r="E13" s="158"/>
      <c r="F13" s="159" t="str">
        <f>'Standard + Standard klein'!F13</f>
        <v>Florian Außernzell 11/1</v>
      </c>
      <c r="G13" s="160">
        <f>'Standard + Standard klein'!G13</f>
        <v>0</v>
      </c>
      <c r="H13" s="160" t="str">
        <f>'Standard + Standard klein'!H13</f>
        <v>/</v>
      </c>
      <c r="I13" s="160">
        <f>'Standard + Standard klein'!I13</f>
        <v>0</v>
      </c>
      <c r="J13" s="160" t="str">
        <f>'Standard + Standard klein'!J13</f>
        <v>/</v>
      </c>
      <c r="K13" s="160">
        <f>'Standard + Standard klein'!K13</f>
        <v>1</v>
      </c>
      <c r="L13" s="160" t="str">
        <f>'Standard + Standard klein'!L13</f>
        <v>/</v>
      </c>
      <c r="M13" s="160">
        <f>'Standard + Standard klein'!M13</f>
        <v>2</v>
      </c>
      <c r="N13" s="160" t="str">
        <f>'Standard + Standard klein'!N13</f>
        <v>/</v>
      </c>
      <c r="O13" s="160">
        <f>'Standard + Standard klein'!O13</f>
        <v>3</v>
      </c>
      <c r="P13" s="159" t="str">
        <f>'Standard + Standard klein'!P13</f>
        <v>Straße</v>
      </c>
      <c r="Q13" s="159" t="str">
        <f>'Standard + Standard klein'!Q13</f>
        <v/>
      </c>
      <c r="R13" s="340" t="str">
        <f>'Standard + Standard klein'!R13</f>
        <v/>
      </c>
    </row>
    <row r="14" spans="1:18" x14ac:dyDescent="0.25">
      <c r="A14" s="624"/>
      <c r="B14" s="158" t="str">
        <f>'Standard + Standard klein'!B14</f>
        <v>Plattling</v>
      </c>
      <c r="C14" s="158" t="str">
        <f>'Standard + Standard klein'!C14</f>
        <v>Pankofen</v>
      </c>
      <c r="D14" s="158" t="str">
        <f>'Standard + Standard klein'!D14</f>
        <v>KLAF</v>
      </c>
      <c r="E14" s="158"/>
      <c r="F14" s="159" t="str">
        <f>'Standard + Standard klein'!F14</f>
        <v>Florian Pankofen 65/1</v>
      </c>
      <c r="G14" s="160">
        <f>'Standard + Standard klein'!G14</f>
        <v>0</v>
      </c>
      <c r="H14" s="160" t="str">
        <f>'Standard + Standard klein'!H14</f>
        <v>/</v>
      </c>
      <c r="I14" s="160">
        <f>'Standard + Standard klein'!I14</f>
        <v>0</v>
      </c>
      <c r="J14" s="160" t="str">
        <f>'Standard + Standard klein'!J14</f>
        <v>/</v>
      </c>
      <c r="K14" s="160">
        <f>'Standard + Standard klein'!K14</f>
        <v>0</v>
      </c>
      <c r="L14" s="160" t="str">
        <f>'Standard + Standard klein'!L14</f>
        <v>/</v>
      </c>
      <c r="M14" s="160">
        <f>'Standard + Standard klein'!M14</f>
        <v>3</v>
      </c>
      <c r="N14" s="160" t="str">
        <f>'Standard + Standard klein'!N14</f>
        <v>/</v>
      </c>
      <c r="O14" s="160">
        <f>'Standard + Standard klein'!O14</f>
        <v>3</v>
      </c>
      <c r="P14" s="159" t="str">
        <f>'Standard + Standard klein'!P14</f>
        <v>Straße</v>
      </c>
      <c r="Q14" s="159" t="str">
        <f>'Standard + Standard klein'!Q14</f>
        <v>8 kVA Stromerzeuger</v>
      </c>
      <c r="R14" s="340" t="str">
        <f>'Standard + Standard klein'!R14</f>
        <v>Melder/Mechaniker</v>
      </c>
    </row>
    <row r="15" spans="1:18" ht="22.5" x14ac:dyDescent="0.25">
      <c r="A15" s="609"/>
      <c r="B15" s="158" t="str">
        <f>'Standard + Standard klein'!B15</f>
        <v>Plattling</v>
      </c>
      <c r="C15" s="158" t="str">
        <f>'Standard + Standard klein'!C15</f>
        <v>Pankofen</v>
      </c>
      <c r="D15" s="158" t="str">
        <f>'Standard + Standard klein'!D15</f>
        <v>Anhänger</v>
      </c>
      <c r="E15" s="158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59"/>
      <c r="Q15" s="159" t="str">
        <f>'Standard + Standard klein'!Q15</f>
        <v>gezogen von Pankofen 65/1</v>
      </c>
      <c r="R15" s="340" t="str">
        <f>'Standard + Standard klein'!R15</f>
        <v xml:space="preserve">Mobile Diesel Tankstelle 
mit 460 Liter </v>
      </c>
    </row>
    <row r="16" spans="1:18" x14ac:dyDescent="0.25">
      <c r="A16" s="609"/>
      <c r="B16" s="158" t="str">
        <f>'Standard + Standard klein'!B16</f>
        <v>Aholming</v>
      </c>
      <c r="C16" s="158" t="str">
        <f>'Standard + Standard klein'!C16</f>
        <v>Aholming</v>
      </c>
      <c r="D16" s="158" t="str">
        <f>'Standard + Standard klein'!D16</f>
        <v>Krad</v>
      </c>
      <c r="E16" s="158"/>
      <c r="F16" s="159" t="str">
        <f>'Standard + Standard klein'!F16</f>
        <v>Florian Aholming 17/1</v>
      </c>
      <c r="G16" s="160">
        <f>'Standard + Standard klein'!G16</f>
        <v>0</v>
      </c>
      <c r="H16" s="160" t="str">
        <f>'Standard + Standard klein'!H16</f>
        <v>/</v>
      </c>
      <c r="I16" s="160">
        <f>'Standard + Standard klein'!I16</f>
        <v>0</v>
      </c>
      <c r="J16" s="160" t="str">
        <f>'Standard + Standard klein'!J16</f>
        <v>/</v>
      </c>
      <c r="K16" s="160">
        <f>'Standard + Standard klein'!K16</f>
        <v>0</v>
      </c>
      <c r="L16" s="160" t="str">
        <f>'Standard + Standard klein'!L16</f>
        <v>/</v>
      </c>
      <c r="M16" s="160">
        <f>'Standard + Standard klein'!M16</f>
        <v>1</v>
      </c>
      <c r="N16" s="160" t="str">
        <f>'Standard + Standard klein'!N16</f>
        <v>/</v>
      </c>
      <c r="O16" s="160">
        <f>'Standard + Standard klein'!O16</f>
        <v>1</v>
      </c>
      <c r="P16" s="159"/>
      <c r="Q16" s="159"/>
      <c r="R16" s="340" t="str">
        <f>'Standard + Standard klein'!R16</f>
        <v>Melder/Erkunder</v>
      </c>
    </row>
    <row r="17" spans="1:19" x14ac:dyDescent="0.25">
      <c r="A17" s="609"/>
      <c r="B17" s="158" t="str">
        <f>'Standard + Standard klein'!B17</f>
        <v>BRK</v>
      </c>
      <c r="C17" s="158" t="str">
        <f>'Standard + Standard klein'!C17</f>
        <v>BRK</v>
      </c>
      <c r="D17" s="158" t="str">
        <f>'Standard + Standard klein'!D17</f>
        <v>KRAD</v>
      </c>
      <c r="E17" s="139" t="s">
        <v>149</v>
      </c>
      <c r="F17" s="159" t="str">
        <f>'Standard + Standard klein'!F17</f>
        <v>Rotkreuz Deggendorf 17/1</v>
      </c>
      <c r="G17" s="160">
        <f>'Standard + Standard klein'!G17</f>
        <v>0</v>
      </c>
      <c r="H17" s="160" t="str">
        <f>'Standard + Standard klein'!H17</f>
        <v>/</v>
      </c>
      <c r="I17" s="160">
        <f>'Standard + Standard klein'!I17</f>
        <v>0</v>
      </c>
      <c r="J17" s="160" t="str">
        <f>'Standard + Standard klein'!J17</f>
        <v>/</v>
      </c>
      <c r="K17" s="160">
        <f>'Standard + Standard klein'!K17</f>
        <v>0</v>
      </c>
      <c r="L17" s="160" t="str">
        <f>'Standard + Standard klein'!L17</f>
        <v>/</v>
      </c>
      <c r="M17" s="160">
        <f>'Standard + Standard klein'!M17</f>
        <v>1</v>
      </c>
      <c r="N17" s="160" t="str">
        <f>'Standard + Standard klein'!N17</f>
        <v>/</v>
      </c>
      <c r="O17" s="160">
        <f>'Standard + Standard klein'!O17</f>
        <v>1</v>
      </c>
      <c r="P17" s="159" t="str">
        <f>'Standard + Standard klein'!P17</f>
        <v/>
      </c>
      <c r="Q17" s="159" t="str">
        <f>'Standard + Standard klein'!Q17</f>
        <v/>
      </c>
      <c r="R17" s="340" t="str">
        <f>'Standard + Standard klein'!R17</f>
        <v>Melder/Sanitäter</v>
      </c>
    </row>
    <row r="18" spans="1:19" ht="23.25" thickBot="1" x14ac:dyDescent="0.3">
      <c r="A18" s="625"/>
      <c r="B18" s="171" t="str">
        <f>'Standard + Standard klein'!B18</f>
        <v>Künzing</v>
      </c>
      <c r="C18" s="171" t="str">
        <f>'Standard + Standard klein'!C18</f>
        <v>Forsthart</v>
      </c>
      <c r="D18" s="171" t="str">
        <f>'Standard + Standard klein'!D18</f>
        <v>Quad/Krad</v>
      </c>
      <c r="E18" s="171"/>
      <c r="F18" s="341" t="str">
        <f>'Standard + Standard klein'!F18</f>
        <v>Florian Forsthart 65/1</v>
      </c>
      <c r="G18" s="342">
        <f>'Standard + Standard klein'!G18</f>
        <v>0</v>
      </c>
      <c r="H18" s="342" t="str">
        <f>'Standard + Standard klein'!H18</f>
        <v>/</v>
      </c>
      <c r="I18" s="342">
        <f>'Standard + Standard klein'!I18</f>
        <v>0</v>
      </c>
      <c r="J18" s="342" t="str">
        <f>'Standard + Standard klein'!J18</f>
        <v>/</v>
      </c>
      <c r="K18" s="342">
        <f>'Standard + Standard klein'!K18</f>
        <v>0</v>
      </c>
      <c r="L18" s="342" t="str">
        <f>'Standard + Standard klein'!L18</f>
        <v>/</v>
      </c>
      <c r="M18" s="342">
        <f>'Standard + Standard klein'!M18</f>
        <v>2</v>
      </c>
      <c r="N18" s="342" t="str">
        <f>'Standard + Standard klein'!N18</f>
        <v>/</v>
      </c>
      <c r="O18" s="342">
        <f>'Standard + Standard klein'!O18</f>
        <v>2</v>
      </c>
      <c r="P18" s="341" t="str">
        <f>'Standard + Standard klein'!P18</f>
        <v/>
      </c>
      <c r="Q18" s="341" t="str">
        <f>'Standard + Standard klein'!Q18</f>
        <v>verlad. Osterhofen 55/1 oder Aholming 58/1</v>
      </c>
      <c r="R18" s="343" t="str">
        <f>'Standard + Standard klein'!R18</f>
        <v>Melder</v>
      </c>
    </row>
    <row r="19" spans="1:19" ht="15.75" thickBot="1" x14ac:dyDescent="0.3">
      <c r="A19" s="172"/>
      <c r="B19" s="154"/>
      <c r="C19" s="154"/>
      <c r="D19" s="154"/>
      <c r="E19" s="154"/>
      <c r="F19" s="154"/>
      <c r="G19" s="344">
        <f>SUM(G7:G18)</f>
        <v>1</v>
      </c>
      <c r="H19" s="345" t="s">
        <v>74</v>
      </c>
      <c r="I19" s="345">
        <f>SUM(I7:I18)</f>
        <v>6</v>
      </c>
      <c r="J19" s="345" t="s">
        <v>74</v>
      </c>
      <c r="K19" s="345">
        <f>SUM(K7:K18)</f>
        <v>3</v>
      </c>
      <c r="L19" s="345" t="s">
        <v>74</v>
      </c>
      <c r="M19" s="345">
        <f>SUM(M7:M18)</f>
        <v>18</v>
      </c>
      <c r="N19" s="345" t="s">
        <v>74</v>
      </c>
      <c r="O19" s="346">
        <f>SUM(O7:O18)</f>
        <v>28</v>
      </c>
      <c r="P19" s="154"/>
      <c r="Q19" s="173"/>
      <c r="R19" s="173"/>
    </row>
    <row r="20" spans="1:19" x14ac:dyDescent="0.25">
      <c r="A20" s="174"/>
      <c r="B20" s="175"/>
      <c r="C20" s="175"/>
      <c r="D20" s="175"/>
      <c r="E20" s="175"/>
      <c r="F20" s="175"/>
      <c r="G20" s="270"/>
      <c r="H20" s="176"/>
      <c r="I20" s="176"/>
      <c r="J20" s="176"/>
      <c r="K20" s="176"/>
      <c r="L20" s="176"/>
      <c r="M20" s="176"/>
      <c r="N20" s="176"/>
      <c r="O20" s="177"/>
      <c r="P20" s="175"/>
      <c r="Q20" s="178"/>
      <c r="R20" s="178"/>
    </row>
    <row r="21" spans="1:19" ht="15.75" thickBot="1" x14ac:dyDescent="0.3">
      <c r="A21" s="695" t="s">
        <v>103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7"/>
    </row>
    <row r="22" spans="1:19" ht="26.25" customHeight="1" thickBot="1" x14ac:dyDescent="0.3">
      <c r="A22" s="179" t="s">
        <v>0</v>
      </c>
      <c r="B22" s="283" t="s">
        <v>1</v>
      </c>
      <c r="C22" s="283" t="s">
        <v>2</v>
      </c>
      <c r="D22" s="283" t="s">
        <v>3</v>
      </c>
      <c r="E22" s="283" t="s">
        <v>76</v>
      </c>
      <c r="F22" s="283" t="s">
        <v>4</v>
      </c>
      <c r="G22" s="638" t="s">
        <v>5</v>
      </c>
      <c r="H22" s="638"/>
      <c r="I22" s="638"/>
      <c r="J22" s="638"/>
      <c r="K22" s="638"/>
      <c r="L22" s="638"/>
      <c r="M22" s="638"/>
      <c r="N22" s="638"/>
      <c r="O22" s="638"/>
      <c r="P22" s="283" t="s">
        <v>77</v>
      </c>
      <c r="Q22" s="283" t="s">
        <v>84</v>
      </c>
      <c r="R22" s="181" t="s">
        <v>85</v>
      </c>
    </row>
    <row r="23" spans="1:19" x14ac:dyDescent="0.25">
      <c r="A23" s="639" t="str">
        <f>'Standard + Standard klein'!A23:A26</f>
        <v>Logistik</v>
      </c>
      <c r="B23" s="146" t="str">
        <f>'Standard + Standard klein'!B23</f>
        <v>BRK</v>
      </c>
      <c r="C23" s="146" t="str">
        <f>'Standard + Standard klein'!C23</f>
        <v>BRK</v>
      </c>
      <c r="D23" s="146" t="str">
        <f>'Standard + Standard klein'!D23</f>
        <v>BetLKW</v>
      </c>
      <c r="E23" s="146" t="str">
        <f>'Standard + Standard klein'!E23</f>
        <v>DEG-8015</v>
      </c>
      <c r="F23" s="146" t="str">
        <f>'Standard + Standard klein'!F23</f>
        <v>Rotkreuz Deggendorf 61/86/1</v>
      </c>
      <c r="G23" s="148">
        <f>'Standard + Standard klein'!G23</f>
        <v>0</v>
      </c>
      <c r="H23" s="148" t="str">
        <f>'Standard + Standard klein'!H23</f>
        <v>/</v>
      </c>
      <c r="I23" s="148">
        <f>'Standard + Standard klein'!I23</f>
        <v>0</v>
      </c>
      <c r="J23" s="148" t="str">
        <f>'Standard + Standard klein'!J23</f>
        <v>/</v>
      </c>
      <c r="K23" s="148">
        <f>'Standard + Standard klein'!K23</f>
        <v>1</v>
      </c>
      <c r="L23" s="148" t="str">
        <f>'Standard + Standard klein'!L23</f>
        <v>/</v>
      </c>
      <c r="M23" s="148">
        <f>'Standard + Standard klein'!M23</f>
        <v>1</v>
      </c>
      <c r="N23" s="148" t="str">
        <f>'Standard + Standard klein'!N23</f>
        <v>/</v>
      </c>
      <c r="O23" s="148">
        <f>'Standard + Standard klein'!O23</f>
        <v>2</v>
      </c>
      <c r="P23" s="146" t="str">
        <f>'Standard + Standard klein'!P23</f>
        <v>Straße</v>
      </c>
      <c r="Q23" s="146" t="str">
        <f>'Standard + Standard klein'!Q23</f>
        <v/>
      </c>
      <c r="R23" s="164" t="str">
        <f>'Standard + Standard klein'!R23</f>
        <v/>
      </c>
    </row>
    <row r="24" spans="1:19" x14ac:dyDescent="0.25">
      <c r="A24" s="610"/>
      <c r="B24" s="182" t="str">
        <f>'Standard + Standard klein'!B24</f>
        <v>BRK</v>
      </c>
      <c r="C24" s="182" t="str">
        <f>'Standard + Standard klein'!C24</f>
        <v>BRK</v>
      </c>
      <c r="D24" s="182" t="str">
        <f>'Standard + Standard klein'!D24</f>
        <v>FKH</v>
      </c>
      <c r="E24" s="182" t="str">
        <f>'Standard + Standard klein'!E24</f>
        <v>DEG-8010</v>
      </c>
      <c r="F24" s="182" t="str">
        <f>'Standard + Standard klein'!F24</f>
        <v/>
      </c>
      <c r="G24" s="183" t="str">
        <f>'Standard + Standard klein'!G24</f>
        <v/>
      </c>
      <c r="H24" s="183" t="str">
        <f>'Standard + Standard klein'!H24</f>
        <v/>
      </c>
      <c r="I24" s="183" t="str">
        <f>'Standard + Standard klein'!I24</f>
        <v/>
      </c>
      <c r="J24" s="183" t="str">
        <f>'Standard + Standard klein'!J24</f>
        <v/>
      </c>
      <c r="K24" s="183" t="str">
        <f>'Standard + Standard klein'!K24</f>
        <v/>
      </c>
      <c r="L24" s="183" t="str">
        <f>'Standard + Standard klein'!L24</f>
        <v/>
      </c>
      <c r="M24" s="183" t="str">
        <f>'Standard + Standard klein'!M24</f>
        <v/>
      </c>
      <c r="N24" s="183" t="str">
        <f>'Standard + Standard klein'!N24</f>
        <v/>
      </c>
      <c r="O24" s="183" t="str">
        <f>'Standard + Standard klein'!O24</f>
        <v/>
      </c>
      <c r="P24" s="182" t="str">
        <f>'Standard + Standard klein'!P24</f>
        <v/>
      </c>
      <c r="Q24" s="182" t="str">
        <f>'Standard + Standard klein'!Q24</f>
        <v>gezogen RK 61/86/1</v>
      </c>
      <c r="R24" s="184" t="str">
        <f>'Standard + Standard klein'!R24</f>
        <v/>
      </c>
    </row>
    <row r="25" spans="1:19" x14ac:dyDescent="0.25">
      <c r="A25" s="610"/>
      <c r="B25" s="182" t="str">
        <f>'Standard + Standard klein'!B25</f>
        <v>BRK</v>
      </c>
      <c r="C25" s="182" t="str">
        <f>'Standard + Standard klein'!C25</f>
        <v>BRK</v>
      </c>
      <c r="D25" s="182" t="str">
        <f>'Standard + Standard klein'!D25</f>
        <v>KRAD</v>
      </c>
      <c r="E25" s="182" t="str">
        <f>'Standard + Standard klein'!E25</f>
        <v/>
      </c>
      <c r="F25" s="182" t="str">
        <f>'Standard + Standard klein'!F25</f>
        <v>Rotkreuz Deggendorf 17/2</v>
      </c>
      <c r="G25" s="183">
        <f>'Standard + Standard klein'!G25</f>
        <v>0</v>
      </c>
      <c r="H25" s="183" t="str">
        <f>'Standard + Standard klein'!H25</f>
        <v>/</v>
      </c>
      <c r="I25" s="183">
        <f>'Standard + Standard klein'!I25</f>
        <v>0</v>
      </c>
      <c r="J25" s="183" t="str">
        <f>'Standard + Standard klein'!J25</f>
        <v>/</v>
      </c>
      <c r="K25" s="183">
        <f>'Standard + Standard klein'!K25</f>
        <v>0</v>
      </c>
      <c r="L25" s="183" t="str">
        <f>'Standard + Standard klein'!L25</f>
        <v>/</v>
      </c>
      <c r="M25" s="183">
        <f>'Standard + Standard klein'!M25</f>
        <v>1</v>
      </c>
      <c r="N25" s="183" t="str">
        <f>'Standard + Standard klein'!N25</f>
        <v>/</v>
      </c>
      <c r="O25" s="183">
        <f>'Standard + Standard klein'!O25</f>
        <v>1</v>
      </c>
      <c r="P25" s="182" t="str">
        <f>'Standard + Standard klein'!P25</f>
        <v/>
      </c>
      <c r="Q25" s="182" t="str">
        <f>'Standard + Standard klein'!Q25</f>
        <v/>
      </c>
      <c r="R25" s="184" t="str">
        <f>'Standard + Standard klein'!R25</f>
        <v/>
      </c>
    </row>
    <row r="26" spans="1:19" ht="15.75" thickBot="1" x14ac:dyDescent="0.3">
      <c r="A26" s="610"/>
      <c r="B26" s="185" t="str">
        <f>'Standard + Standard klein'!B26</f>
        <v>BRK</v>
      </c>
      <c r="C26" s="185" t="str">
        <f>'Standard + Standard klein'!C26</f>
        <v>BRK</v>
      </c>
      <c r="D26" s="185" t="str">
        <f>'Standard + Standard klein'!D26</f>
        <v>Kombi</v>
      </c>
      <c r="E26" s="185" t="str">
        <f>'Standard + Standard klein'!E26</f>
        <v>DEG-8012</v>
      </c>
      <c r="F26" s="185" t="str">
        <f>'Standard + Standard klein'!F26</f>
        <v>Rotkreuz Deggendorf 61/80/1</v>
      </c>
      <c r="G26" s="186">
        <f>'Standard + Standard klein'!G26</f>
        <v>0</v>
      </c>
      <c r="H26" s="186" t="str">
        <f>'Standard + Standard klein'!H26</f>
        <v>/</v>
      </c>
      <c r="I26" s="186">
        <f>'Standard + Standard klein'!I26</f>
        <v>1</v>
      </c>
      <c r="J26" s="186" t="str">
        <f>'Standard + Standard klein'!J26</f>
        <v>/</v>
      </c>
      <c r="K26" s="186">
        <f>'Standard + Standard klein'!K26</f>
        <v>0</v>
      </c>
      <c r="L26" s="186" t="str">
        <f>'Standard + Standard klein'!L26</f>
        <v>/</v>
      </c>
      <c r="M26" s="186">
        <f>'Standard + Standard klein'!M26</f>
        <v>4</v>
      </c>
      <c r="N26" s="186" t="str">
        <f>'Standard + Standard klein'!N26</f>
        <v>/</v>
      </c>
      <c r="O26" s="186">
        <f>'Standard + Standard klein'!O26</f>
        <v>5</v>
      </c>
      <c r="P26" s="185" t="str">
        <f>'Standard + Standard klein'!P26</f>
        <v>Straße</v>
      </c>
      <c r="Q26" s="185" t="str">
        <f>'Standard + Standard klein'!Q26</f>
        <v/>
      </c>
      <c r="R26" s="187" t="str">
        <f>'Standard + Standard klein'!R26</f>
        <v/>
      </c>
    </row>
    <row r="27" spans="1:19" x14ac:dyDescent="0.25">
      <c r="A27" s="271"/>
      <c r="B27" s="146" t="str">
        <f>'Standard + Standard klein'!B27</f>
        <v>THW</v>
      </c>
      <c r="C27" s="146" t="str">
        <f>'Standard + Standard klein'!C27</f>
        <v>THW</v>
      </c>
      <c r="D27" s="146" t="str">
        <f>'Standard + Standard klein'!D27</f>
        <v>LKW</v>
      </c>
      <c r="E27" s="146" t="str">
        <f>'Standard + Standard klein'!E27</f>
        <v/>
      </c>
      <c r="F27" s="146" t="str">
        <f>'Standard + Standard klein'!F27</f>
        <v>Heros DEG xxx/xxx</v>
      </c>
      <c r="G27" s="148">
        <f>'Standard + Standard klein'!G27</f>
        <v>0</v>
      </c>
      <c r="H27" s="148" t="str">
        <f>'Standard + Standard klein'!H27</f>
        <v>/</v>
      </c>
      <c r="I27" s="148">
        <f>'Standard + Standard klein'!I27</f>
        <v>0</v>
      </c>
      <c r="J27" s="148" t="str">
        <f>'Standard + Standard klein'!J27</f>
        <v>/</v>
      </c>
      <c r="K27" s="148">
        <f>'Standard + Standard klein'!K27</f>
        <v>1</v>
      </c>
      <c r="L27" s="148" t="str">
        <f>'Standard + Standard klein'!L27</f>
        <v>/</v>
      </c>
      <c r="M27" s="148">
        <f>'Standard + Standard klein'!M27</f>
        <v>2</v>
      </c>
      <c r="N27" s="148" t="str">
        <f>'Standard + Standard klein'!N27</f>
        <v>/</v>
      </c>
      <c r="O27" s="148">
        <f>'Standard + Standard klein'!O27</f>
        <v>3</v>
      </c>
      <c r="P27" s="146" t="str">
        <f>'Standard + Standard klein'!P27</f>
        <v/>
      </c>
      <c r="Q27" s="146" t="str">
        <f>'Standard + Standard klein'!Q27</f>
        <v>Das Zugfzg. wird lageabhängig von Seiten THW zugewiesen</v>
      </c>
      <c r="R27" s="164">
        <f>'Kontingent Ölwehr'!T35</f>
        <v>0</v>
      </c>
    </row>
    <row r="28" spans="1:19" ht="15.75" thickBot="1" x14ac:dyDescent="0.3">
      <c r="A28" s="189"/>
      <c r="B28" s="150" t="str">
        <f>'Standard + Standard klein'!B28</f>
        <v>THW</v>
      </c>
      <c r="C28" s="150" t="str">
        <f>'Standard + Standard klein'!C28</f>
        <v>THW</v>
      </c>
      <c r="D28" s="150" t="str">
        <f>'Standard + Standard klein'!D28</f>
        <v>Anhänger</v>
      </c>
      <c r="E28" s="150" t="str">
        <f>'Standard + Standard klein'!E28</f>
        <v>DEG-8042</v>
      </c>
      <c r="F28" s="150" t="str">
        <f>'Standard + Standard klein'!F28</f>
        <v/>
      </c>
      <c r="G28" s="165" t="str">
        <f>'Standard + Standard klein'!G28</f>
        <v/>
      </c>
      <c r="H28" s="165" t="str">
        <f>'Standard + Standard klein'!H28</f>
        <v/>
      </c>
      <c r="I28" s="165" t="str">
        <f>'Standard + Standard klein'!I28</f>
        <v/>
      </c>
      <c r="J28" s="165" t="str">
        <f>'Standard + Standard klein'!J28</f>
        <v/>
      </c>
      <c r="K28" s="165" t="str">
        <f>'Standard + Standard klein'!K28</f>
        <v/>
      </c>
      <c r="L28" s="165" t="str">
        <f>'Standard + Standard klein'!L28</f>
        <v/>
      </c>
      <c r="M28" s="165" t="str">
        <f>'Standard + Standard klein'!M28</f>
        <v/>
      </c>
      <c r="N28" s="165" t="str">
        <f>'Standard + Standard klein'!N28</f>
        <v/>
      </c>
      <c r="O28" s="165" t="str">
        <f>'Standard + Standard klein'!O28</f>
        <v/>
      </c>
      <c r="P28" s="150" t="str">
        <f>'Standard + Standard klein'!P28</f>
        <v/>
      </c>
      <c r="Q28" s="150" t="str">
        <f>'Standard + Standard klein'!Q28</f>
        <v>an THW-Zugfahrzeug</v>
      </c>
      <c r="R28" s="166" t="str">
        <f>'Standard + Standard klein'!R28</f>
        <v>Notstromaggregat 61 kVA</v>
      </c>
    </row>
    <row r="29" spans="1:19" ht="15.75" thickBot="1" x14ac:dyDescent="0.3">
      <c r="A29" s="190" t="str">
        <f>'Standard + Standard klein'!A29</f>
        <v>Sanitätsdienst</v>
      </c>
      <c r="B29" s="191" t="str">
        <f>'Standard + Standard klein'!B29</f>
        <v>MHD</v>
      </c>
      <c r="C29" s="192" t="str">
        <f>'Standard + Standard klein'!C29</f>
        <v>MHD</v>
      </c>
      <c r="D29" s="192" t="str">
        <f>'Standard + Standard klein'!D29</f>
        <v>RTW</v>
      </c>
      <c r="E29" s="192" t="str">
        <f>'Standard + Standard klein'!E29</f>
        <v/>
      </c>
      <c r="F29" s="192" t="str">
        <f>'Standard + Standard klein'!F29</f>
        <v>Johannes Deggendorf 71/70</v>
      </c>
      <c r="G29" s="193">
        <f>'Standard + Standard klein'!G29</f>
        <v>0</v>
      </c>
      <c r="H29" s="193" t="str">
        <f>'Standard + Standard klein'!H29</f>
        <v>/</v>
      </c>
      <c r="I29" s="193">
        <f>'Standard + Standard klein'!I29</f>
        <v>0</v>
      </c>
      <c r="J29" s="193" t="str">
        <f>'Standard + Standard klein'!J29</f>
        <v>/</v>
      </c>
      <c r="K29" s="193">
        <f>'Standard + Standard klein'!K29</f>
        <v>0</v>
      </c>
      <c r="L29" s="193" t="str">
        <f>'Standard + Standard klein'!L29</f>
        <v>/</v>
      </c>
      <c r="M29" s="193">
        <f>'Standard + Standard klein'!M29</f>
        <v>2</v>
      </c>
      <c r="N29" s="193" t="str">
        <f>'Standard + Standard klein'!N29</f>
        <v>/</v>
      </c>
      <c r="O29" s="193">
        <f>'Standard + Standard klein'!O29</f>
        <v>2</v>
      </c>
      <c r="P29" s="192" t="str">
        <f>'Standard + Standard klein'!P29</f>
        <v>Straße</v>
      </c>
      <c r="Q29" s="192" t="str">
        <f>'Standard + Standard klein'!Q29</f>
        <v/>
      </c>
      <c r="R29" s="194" t="str">
        <f>'Standard + Standard klein'!R29</f>
        <v/>
      </c>
      <c r="S29" s="36"/>
    </row>
    <row r="30" spans="1:19" ht="15.75" thickBot="1" x14ac:dyDescent="0.3">
      <c r="A30" s="172"/>
      <c r="B30" s="154"/>
      <c r="C30" s="154"/>
      <c r="D30" s="154"/>
      <c r="E30" s="154"/>
      <c r="F30" s="154"/>
      <c r="G30" s="272">
        <f>SUM(G23:G29)</f>
        <v>0</v>
      </c>
      <c r="H30" s="273" t="s">
        <v>74</v>
      </c>
      <c r="I30" s="273">
        <f>SUM(I23:I29)</f>
        <v>1</v>
      </c>
      <c r="J30" s="273" t="s">
        <v>74</v>
      </c>
      <c r="K30" s="273">
        <f>SUM(K23:K29)</f>
        <v>2</v>
      </c>
      <c r="L30" s="273" t="s">
        <v>74</v>
      </c>
      <c r="M30" s="273">
        <f>SUM(M23:M29)</f>
        <v>10</v>
      </c>
      <c r="N30" s="273" t="s">
        <v>74</v>
      </c>
      <c r="O30" s="274">
        <f>SUM(O23:O29)</f>
        <v>13</v>
      </c>
      <c r="P30" s="154"/>
      <c r="Q30" s="173"/>
      <c r="R30" s="173"/>
    </row>
    <row r="31" spans="1:19" x14ac:dyDescent="0.25">
      <c r="A31" s="13"/>
      <c r="B31" s="14"/>
      <c r="C31" s="14"/>
      <c r="D31" s="14"/>
      <c r="E31" s="14"/>
      <c r="F31" s="14"/>
      <c r="G31" s="118"/>
      <c r="H31" s="118"/>
      <c r="I31" s="118"/>
      <c r="J31" s="118"/>
      <c r="K31" s="118"/>
      <c r="L31" s="118"/>
      <c r="M31" s="118"/>
      <c r="N31" s="118"/>
      <c r="O31" s="32"/>
      <c r="P31" s="14"/>
      <c r="Q31" s="15"/>
      <c r="R31" s="15"/>
    </row>
    <row r="32" spans="1:19" s="33" customFormat="1" x14ac:dyDescent="0.25">
      <c r="A32" s="13"/>
      <c r="B32" s="14"/>
      <c r="C32" s="14"/>
      <c r="D32" s="14"/>
      <c r="E32" s="14"/>
      <c r="F32" s="14"/>
      <c r="G32" s="118"/>
      <c r="H32" s="118"/>
      <c r="I32" s="118"/>
      <c r="J32" s="118"/>
      <c r="K32" s="118"/>
      <c r="L32" s="118"/>
      <c r="M32" s="118"/>
      <c r="N32" s="118"/>
      <c r="O32" s="32"/>
      <c r="P32" s="14"/>
      <c r="Q32" s="15"/>
      <c r="R32" s="15"/>
    </row>
    <row r="33" spans="1:18" x14ac:dyDescent="0.25">
      <c r="A33" s="132" t="s">
        <v>355</v>
      </c>
      <c r="B33" s="133"/>
      <c r="C33" s="133"/>
      <c r="D33" s="133"/>
      <c r="E33" s="133"/>
      <c r="F33" s="133"/>
      <c r="G33" s="168"/>
      <c r="H33" s="133"/>
      <c r="I33" s="133"/>
      <c r="J33" s="133"/>
    </row>
    <row r="34" spans="1:18" x14ac:dyDescent="0.25">
      <c r="A34" s="132" t="s">
        <v>354</v>
      </c>
      <c r="B34" s="133"/>
      <c r="C34" s="133"/>
      <c r="D34" s="133"/>
      <c r="E34" s="133"/>
      <c r="F34" s="133"/>
      <c r="G34" s="168"/>
      <c r="H34" s="133"/>
      <c r="I34" s="133"/>
      <c r="J34" s="133"/>
    </row>
    <row r="35" spans="1:18" ht="15.75" thickBot="1" x14ac:dyDescent="0.3"/>
    <row r="36" spans="1:18" x14ac:dyDescent="0.25">
      <c r="A36" s="692" t="s">
        <v>397</v>
      </c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4"/>
    </row>
    <row r="37" spans="1:18" ht="26.25" thickBot="1" x14ac:dyDescent="0.3">
      <c r="A37" s="294" t="s">
        <v>0</v>
      </c>
      <c r="B37" s="291" t="s">
        <v>1</v>
      </c>
      <c r="C37" s="291" t="s">
        <v>2</v>
      </c>
      <c r="D37" s="291" t="s">
        <v>3</v>
      </c>
      <c r="E37" s="291" t="s">
        <v>76</v>
      </c>
      <c r="F37" s="291" t="s">
        <v>4</v>
      </c>
      <c r="G37" s="681" t="s">
        <v>5</v>
      </c>
      <c r="H37" s="681"/>
      <c r="I37" s="681"/>
      <c r="J37" s="681"/>
      <c r="K37" s="681"/>
      <c r="L37" s="681"/>
      <c r="M37" s="681"/>
      <c r="N37" s="681"/>
      <c r="O37" s="681"/>
      <c r="P37" s="317" t="s">
        <v>77</v>
      </c>
      <c r="Q37" s="317" t="s">
        <v>84</v>
      </c>
      <c r="R37" s="409" t="s">
        <v>85</v>
      </c>
    </row>
    <row r="38" spans="1:18" x14ac:dyDescent="0.25">
      <c r="A38" s="682" t="s">
        <v>8</v>
      </c>
      <c r="B38" s="565" t="s">
        <v>32</v>
      </c>
      <c r="C38" s="565" t="s">
        <v>48</v>
      </c>
      <c r="D38" s="565" t="s">
        <v>324</v>
      </c>
      <c r="E38" s="565"/>
      <c r="F38" s="565" t="s">
        <v>326</v>
      </c>
      <c r="G38" s="566">
        <v>0</v>
      </c>
      <c r="H38" s="566" t="s">
        <v>74</v>
      </c>
      <c r="I38" s="566">
        <v>0</v>
      </c>
      <c r="J38" s="566" t="s">
        <v>74</v>
      </c>
      <c r="K38" s="566">
        <v>0</v>
      </c>
      <c r="L38" s="566" t="s">
        <v>74</v>
      </c>
      <c r="M38" s="566">
        <v>3</v>
      </c>
      <c r="N38" s="566" t="s">
        <v>74</v>
      </c>
      <c r="O38" s="567">
        <f t="shared" ref="O38:O48" si="0">M38+K38+I38+G38</f>
        <v>3</v>
      </c>
      <c r="P38" s="79"/>
      <c r="Q38" s="485"/>
      <c r="R38" s="486"/>
    </row>
    <row r="39" spans="1:18" x14ac:dyDescent="0.25">
      <c r="A39" s="683"/>
      <c r="B39" s="199" t="s">
        <v>19</v>
      </c>
      <c r="C39" s="199" t="s">
        <v>19</v>
      </c>
      <c r="D39" s="199" t="s">
        <v>324</v>
      </c>
      <c r="E39" s="199"/>
      <c r="F39" s="199" t="s">
        <v>192</v>
      </c>
      <c r="G39" s="278">
        <v>0</v>
      </c>
      <c r="H39" s="278" t="s">
        <v>74</v>
      </c>
      <c r="I39" s="278">
        <v>0</v>
      </c>
      <c r="J39" s="278" t="s">
        <v>74</v>
      </c>
      <c r="K39" s="278">
        <v>0</v>
      </c>
      <c r="L39" s="278" t="s">
        <v>74</v>
      </c>
      <c r="M39" s="278">
        <v>3</v>
      </c>
      <c r="N39" s="278" t="s">
        <v>74</v>
      </c>
      <c r="O39" s="279">
        <f t="shared" si="0"/>
        <v>3</v>
      </c>
      <c r="P39" s="65"/>
      <c r="Q39" s="489"/>
      <c r="R39" s="490"/>
    </row>
    <row r="40" spans="1:18" x14ac:dyDescent="0.25">
      <c r="A40" s="683"/>
      <c r="B40" s="199" t="s">
        <v>65</v>
      </c>
      <c r="C40" s="199" t="s">
        <v>65</v>
      </c>
      <c r="D40" s="199" t="s">
        <v>325</v>
      </c>
      <c r="E40" s="199"/>
      <c r="F40" s="199" t="s">
        <v>327</v>
      </c>
      <c r="G40" s="278">
        <v>0</v>
      </c>
      <c r="H40" s="278" t="s">
        <v>74</v>
      </c>
      <c r="I40" s="278">
        <v>0</v>
      </c>
      <c r="J40" s="278" t="s">
        <v>74</v>
      </c>
      <c r="K40" s="278">
        <v>0</v>
      </c>
      <c r="L40" s="278" t="s">
        <v>74</v>
      </c>
      <c r="M40" s="278">
        <v>3</v>
      </c>
      <c r="N40" s="278" t="s">
        <v>74</v>
      </c>
      <c r="O40" s="279">
        <f t="shared" si="0"/>
        <v>3</v>
      </c>
      <c r="P40" s="199"/>
      <c r="Q40" s="548"/>
      <c r="R40" s="490"/>
    </row>
    <row r="41" spans="1:18" x14ac:dyDescent="0.25">
      <c r="A41" s="683"/>
      <c r="B41" s="199" t="s">
        <v>14</v>
      </c>
      <c r="C41" s="199" t="s">
        <v>14</v>
      </c>
      <c r="D41" s="199" t="s">
        <v>324</v>
      </c>
      <c r="E41" s="199"/>
      <c r="F41" s="199" t="s">
        <v>360</v>
      </c>
      <c r="G41" s="278">
        <v>0</v>
      </c>
      <c r="H41" s="278" t="s">
        <v>74</v>
      </c>
      <c r="I41" s="278">
        <v>0</v>
      </c>
      <c r="J41" s="278" t="s">
        <v>74</v>
      </c>
      <c r="K41" s="278">
        <v>0</v>
      </c>
      <c r="L41" s="278" t="s">
        <v>74</v>
      </c>
      <c r="M41" s="278">
        <v>3</v>
      </c>
      <c r="N41" s="278" t="s">
        <v>74</v>
      </c>
      <c r="O41" s="279">
        <f t="shared" si="0"/>
        <v>3</v>
      </c>
      <c r="P41" s="65"/>
      <c r="Q41" s="489"/>
      <c r="R41" s="490"/>
    </row>
    <row r="42" spans="1:18" x14ac:dyDescent="0.25">
      <c r="A42" s="683"/>
      <c r="B42" s="199" t="s">
        <v>32</v>
      </c>
      <c r="C42" s="199" t="s">
        <v>32</v>
      </c>
      <c r="D42" s="199" t="s">
        <v>328</v>
      </c>
      <c r="E42" s="199"/>
      <c r="F42" s="199" t="s">
        <v>159</v>
      </c>
      <c r="G42" s="278">
        <v>0</v>
      </c>
      <c r="H42" s="278" t="s">
        <v>74</v>
      </c>
      <c r="I42" s="278">
        <v>0</v>
      </c>
      <c r="J42" s="278" t="s">
        <v>74</v>
      </c>
      <c r="K42" s="278">
        <v>0</v>
      </c>
      <c r="L42" s="278" t="s">
        <v>74</v>
      </c>
      <c r="M42" s="278">
        <v>2</v>
      </c>
      <c r="N42" s="278" t="s">
        <v>74</v>
      </c>
      <c r="O42" s="279">
        <f t="shared" si="0"/>
        <v>2</v>
      </c>
      <c r="P42" s="65"/>
      <c r="Q42" s="489"/>
      <c r="R42" s="490"/>
    </row>
    <row r="43" spans="1:18" x14ac:dyDescent="0.25">
      <c r="A43" s="683"/>
      <c r="B43" s="199" t="s">
        <v>10</v>
      </c>
      <c r="C43" s="199" t="s">
        <v>62</v>
      </c>
      <c r="D43" s="199" t="s">
        <v>63</v>
      </c>
      <c r="E43" s="199"/>
      <c r="F43" s="199" t="s">
        <v>253</v>
      </c>
      <c r="G43" s="278">
        <v>0</v>
      </c>
      <c r="H43" s="278" t="s">
        <v>74</v>
      </c>
      <c r="I43" s="278">
        <v>0</v>
      </c>
      <c r="J43" s="278" t="s">
        <v>74</v>
      </c>
      <c r="K43" s="278">
        <v>1</v>
      </c>
      <c r="L43" s="278" t="s">
        <v>74</v>
      </c>
      <c r="M43" s="278">
        <v>8</v>
      </c>
      <c r="N43" s="278" t="s">
        <v>74</v>
      </c>
      <c r="O43" s="279">
        <f t="shared" si="0"/>
        <v>9</v>
      </c>
      <c r="P43" s="65"/>
      <c r="Q43" s="489"/>
      <c r="R43" s="490"/>
    </row>
    <row r="44" spans="1:18" x14ac:dyDescent="0.25">
      <c r="A44" s="683"/>
      <c r="B44" s="199" t="s">
        <v>120</v>
      </c>
      <c r="C44" s="199" t="s">
        <v>329</v>
      </c>
      <c r="D44" s="199" t="s">
        <v>304</v>
      </c>
      <c r="E44" s="199"/>
      <c r="F44" s="199" t="s">
        <v>330</v>
      </c>
      <c r="G44" s="278">
        <v>0</v>
      </c>
      <c r="H44" s="278" t="s">
        <v>74</v>
      </c>
      <c r="I44" s="278">
        <v>0</v>
      </c>
      <c r="J44" s="278" t="s">
        <v>74</v>
      </c>
      <c r="K44" s="278">
        <v>1</v>
      </c>
      <c r="L44" s="278" t="s">
        <v>74</v>
      </c>
      <c r="M44" s="278">
        <v>5</v>
      </c>
      <c r="N44" s="278" t="s">
        <v>74</v>
      </c>
      <c r="O44" s="279">
        <f t="shared" si="0"/>
        <v>6</v>
      </c>
      <c r="P44" s="65"/>
      <c r="Q44" s="489"/>
      <c r="R44" s="490"/>
    </row>
    <row r="45" spans="1:18" x14ac:dyDescent="0.25">
      <c r="A45" s="683"/>
      <c r="B45" s="199" t="s">
        <v>19</v>
      </c>
      <c r="C45" s="199" t="s">
        <v>331</v>
      </c>
      <c r="D45" s="199" t="s">
        <v>304</v>
      </c>
      <c r="E45" s="199"/>
      <c r="F45" s="199" t="s">
        <v>332</v>
      </c>
      <c r="G45" s="278">
        <v>0</v>
      </c>
      <c r="H45" s="278" t="s">
        <v>74</v>
      </c>
      <c r="I45" s="278">
        <v>0</v>
      </c>
      <c r="J45" s="278" t="s">
        <v>74</v>
      </c>
      <c r="K45" s="278">
        <v>1</v>
      </c>
      <c r="L45" s="278" t="s">
        <v>74</v>
      </c>
      <c r="M45" s="278">
        <v>5</v>
      </c>
      <c r="N45" s="278" t="s">
        <v>74</v>
      </c>
      <c r="O45" s="279">
        <f t="shared" si="0"/>
        <v>6</v>
      </c>
      <c r="P45" s="65"/>
      <c r="Q45" s="489"/>
      <c r="R45" s="490"/>
    </row>
    <row r="46" spans="1:18" x14ac:dyDescent="0.25">
      <c r="A46" s="683"/>
      <c r="B46" s="199" t="s">
        <v>19</v>
      </c>
      <c r="C46" s="199" t="s">
        <v>333</v>
      </c>
      <c r="D46" s="199" t="s">
        <v>304</v>
      </c>
      <c r="E46" s="199"/>
      <c r="F46" s="199" t="s">
        <v>334</v>
      </c>
      <c r="G46" s="278">
        <v>0</v>
      </c>
      <c r="H46" s="278" t="s">
        <v>74</v>
      </c>
      <c r="I46" s="278">
        <v>0</v>
      </c>
      <c r="J46" s="278" t="s">
        <v>74</v>
      </c>
      <c r="K46" s="278">
        <v>1</v>
      </c>
      <c r="L46" s="278" t="s">
        <v>74</v>
      </c>
      <c r="M46" s="278">
        <v>5</v>
      </c>
      <c r="N46" s="278" t="s">
        <v>74</v>
      </c>
      <c r="O46" s="279">
        <f t="shared" si="0"/>
        <v>6</v>
      </c>
      <c r="P46" s="65"/>
      <c r="Q46" s="489"/>
      <c r="R46" s="490"/>
    </row>
    <row r="47" spans="1:18" x14ac:dyDescent="0.25">
      <c r="A47" s="683"/>
      <c r="B47" s="199" t="s">
        <v>210</v>
      </c>
      <c r="C47" s="199" t="s">
        <v>125</v>
      </c>
      <c r="D47" s="199" t="s">
        <v>162</v>
      </c>
      <c r="E47" s="199"/>
      <c r="F47" s="199" t="s">
        <v>269</v>
      </c>
      <c r="G47" s="278">
        <v>0</v>
      </c>
      <c r="H47" s="278" t="s">
        <v>74</v>
      </c>
      <c r="I47" s="278">
        <v>0</v>
      </c>
      <c r="J47" s="278" t="s">
        <v>74</v>
      </c>
      <c r="K47" s="278">
        <v>1</v>
      </c>
      <c r="L47" s="278" t="s">
        <v>74</v>
      </c>
      <c r="M47" s="278">
        <v>5</v>
      </c>
      <c r="N47" s="278" t="s">
        <v>74</v>
      </c>
      <c r="O47" s="279">
        <f t="shared" si="0"/>
        <v>6</v>
      </c>
      <c r="P47" s="65"/>
      <c r="Q47" s="489"/>
      <c r="R47" s="490"/>
    </row>
    <row r="48" spans="1:18" ht="15.75" thickBot="1" x14ac:dyDescent="0.3">
      <c r="A48" s="684"/>
      <c r="B48" s="516" t="s">
        <v>43</v>
      </c>
      <c r="C48" s="516" t="s">
        <v>43</v>
      </c>
      <c r="D48" s="516" t="s">
        <v>35</v>
      </c>
      <c r="E48" s="516"/>
      <c r="F48" s="516" t="s">
        <v>248</v>
      </c>
      <c r="G48" s="517">
        <v>0</v>
      </c>
      <c r="H48" s="517" t="s">
        <v>74</v>
      </c>
      <c r="I48" s="517">
        <v>0</v>
      </c>
      <c r="J48" s="517" t="s">
        <v>74</v>
      </c>
      <c r="K48" s="517">
        <v>1</v>
      </c>
      <c r="L48" s="517" t="s">
        <v>74</v>
      </c>
      <c r="M48" s="517">
        <v>5</v>
      </c>
      <c r="N48" s="517" t="s">
        <v>74</v>
      </c>
      <c r="O48" s="518">
        <f t="shared" si="0"/>
        <v>6</v>
      </c>
      <c r="P48" s="68"/>
      <c r="Q48" s="491" t="s">
        <v>335</v>
      </c>
      <c r="R48" s="492"/>
    </row>
    <row r="49" spans="1:18" ht="15.75" thickBot="1" x14ac:dyDescent="0.3">
      <c r="A49" s="35"/>
      <c r="B49" s="14"/>
      <c r="C49" s="14"/>
      <c r="D49" s="14"/>
      <c r="E49" s="14"/>
      <c r="F49" s="14"/>
      <c r="G49" s="37">
        <f>SUM(G38:G48)</f>
        <v>0</v>
      </c>
      <c r="H49" s="38" t="s">
        <v>74</v>
      </c>
      <c r="I49" s="38">
        <f>SUM(I38:I48)</f>
        <v>0</v>
      </c>
      <c r="J49" s="38" t="s">
        <v>74</v>
      </c>
      <c r="K49" s="38">
        <f>SUM(K38:K48)</f>
        <v>6</v>
      </c>
      <c r="L49" s="38" t="s">
        <v>74</v>
      </c>
      <c r="M49" s="38">
        <f>SUM(M38:M48)</f>
        <v>47</v>
      </c>
      <c r="N49" s="38" t="s">
        <v>74</v>
      </c>
      <c r="O49" s="39">
        <f>SUM(O38:O48)</f>
        <v>53</v>
      </c>
      <c r="P49" s="14"/>
      <c r="Q49" s="15"/>
      <c r="R49" s="15"/>
    </row>
    <row r="50" spans="1:18" ht="15.75" thickBot="1" x14ac:dyDescent="0.3">
      <c r="A50" s="35"/>
    </row>
    <row r="51" spans="1:18" ht="15.75" thickBot="1" x14ac:dyDescent="0.3">
      <c r="A51" s="13"/>
      <c r="D51" s="650" t="s">
        <v>401</v>
      </c>
      <c r="E51" s="651"/>
      <c r="F51" s="652"/>
      <c r="G51" s="121">
        <f>G49+G30+G19</f>
        <v>1</v>
      </c>
      <c r="H51" s="323" t="s">
        <v>74</v>
      </c>
      <c r="I51" s="321">
        <f>I49+I30+I19</f>
        <v>7</v>
      </c>
      <c r="J51" s="321" t="s">
        <v>74</v>
      </c>
      <c r="K51" s="321">
        <f>K49+K30+K19</f>
        <v>11</v>
      </c>
      <c r="L51" s="321" t="s">
        <v>74</v>
      </c>
      <c r="M51" s="321">
        <f>M49+M30+M19</f>
        <v>75</v>
      </c>
      <c r="N51" s="321" t="s">
        <v>74</v>
      </c>
      <c r="O51" s="326">
        <f>O49+O30+O19</f>
        <v>94</v>
      </c>
    </row>
    <row r="52" spans="1:18" ht="15.75" thickBot="1" x14ac:dyDescent="0.3">
      <c r="D52" s="631" t="s">
        <v>222</v>
      </c>
      <c r="E52" s="632"/>
      <c r="F52" s="633"/>
      <c r="G52" s="324">
        <f>1+COUNTIF(G7:G18,0)+COUNTIF(G23:G29,0)+COUNTIF(G38:G48,0)</f>
        <v>26</v>
      </c>
      <c r="H52" s="632" t="s">
        <v>224</v>
      </c>
      <c r="I52" s="632"/>
      <c r="J52" s="632"/>
      <c r="K52" s="632"/>
      <c r="L52" s="632"/>
      <c r="M52" s="632"/>
      <c r="N52" s="632"/>
      <c r="O52" s="633"/>
    </row>
    <row r="53" spans="1:18" ht="15.75" thickBot="1" x14ac:dyDescent="0.3">
      <c r="D53" s="634" t="s">
        <v>223</v>
      </c>
      <c r="E53" s="635"/>
      <c r="F53" s="636"/>
      <c r="G53" s="325">
        <f>COUNTBLANK(G7:G18)+COUNTBLANK(G23:G29)+COUNTBLANK(G38:G48)</f>
        <v>4</v>
      </c>
      <c r="H53" s="635" t="s">
        <v>225</v>
      </c>
      <c r="I53" s="635"/>
      <c r="J53" s="635"/>
      <c r="K53" s="635"/>
      <c r="L53" s="635"/>
      <c r="M53" s="635"/>
      <c r="N53" s="635"/>
      <c r="O53" s="636"/>
    </row>
    <row r="56" spans="1:18" x14ac:dyDescent="0.25">
      <c r="B56" s="305" t="s">
        <v>364</v>
      </c>
    </row>
    <row r="57" spans="1:18" x14ac:dyDescent="0.25">
      <c r="B57" t="s">
        <v>396</v>
      </c>
    </row>
    <row r="58" spans="1:18" ht="16.5" customHeight="1" x14ac:dyDescent="0.25"/>
    <row r="59" spans="1:18" x14ac:dyDescent="0.25">
      <c r="A59" s="133" t="s">
        <v>288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8" ht="12.75" customHeight="1" x14ac:dyDescent="0.25">
      <c r="A60" s="133" t="s">
        <v>289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8" ht="9" customHeight="1" thickBot="1" x14ac:dyDescent="0.3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8" ht="13.5" customHeight="1" thickBot="1" x14ac:dyDescent="0.3">
      <c r="A62" s="641" t="s">
        <v>403</v>
      </c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3"/>
    </row>
    <row r="63" spans="1:18" ht="26.25" customHeight="1" thickBot="1" x14ac:dyDescent="0.3">
      <c r="A63" s="244" t="s">
        <v>0</v>
      </c>
      <c r="B63" s="580" t="s">
        <v>1</v>
      </c>
      <c r="C63" s="580" t="s">
        <v>2</v>
      </c>
      <c r="D63" s="580" t="s">
        <v>3</v>
      </c>
      <c r="E63" s="580" t="s">
        <v>76</v>
      </c>
      <c r="F63" s="580" t="s">
        <v>4</v>
      </c>
      <c r="G63" s="685" t="s">
        <v>5</v>
      </c>
      <c r="H63" s="686"/>
      <c r="I63" s="686"/>
      <c r="J63" s="686"/>
      <c r="K63" s="686"/>
      <c r="L63" s="686"/>
      <c r="M63" s="686"/>
      <c r="N63" s="686"/>
      <c r="O63" s="687"/>
      <c r="P63" s="579" t="s">
        <v>77</v>
      </c>
      <c r="Q63" s="579" t="s">
        <v>84</v>
      </c>
      <c r="R63" s="9" t="s">
        <v>85</v>
      </c>
    </row>
    <row r="64" spans="1:18" x14ac:dyDescent="0.25">
      <c r="A64" s="639" t="s">
        <v>196</v>
      </c>
      <c r="B64" s="199" t="s">
        <v>60</v>
      </c>
      <c r="C64" s="199" t="s">
        <v>60</v>
      </c>
      <c r="D64" s="199" t="s">
        <v>123</v>
      </c>
      <c r="E64" s="199"/>
      <c r="F64" s="199" t="s">
        <v>273</v>
      </c>
      <c r="G64" s="278">
        <v>0</v>
      </c>
      <c r="H64" s="278" t="s">
        <v>74</v>
      </c>
      <c r="I64" s="278">
        <v>1</v>
      </c>
      <c r="J64" s="278" t="s">
        <v>74</v>
      </c>
      <c r="K64" s="278">
        <v>0</v>
      </c>
      <c r="L64" s="278" t="s">
        <v>74</v>
      </c>
      <c r="M64" s="278">
        <v>2</v>
      </c>
      <c r="N64" s="278" t="s">
        <v>74</v>
      </c>
      <c r="O64" s="279">
        <v>3</v>
      </c>
      <c r="P64" s="95"/>
      <c r="Q64" s="519"/>
      <c r="R64" s="520"/>
    </row>
    <row r="65" spans="1:18" x14ac:dyDescent="0.25">
      <c r="A65" s="610"/>
      <c r="B65" s="280" t="s">
        <v>32</v>
      </c>
      <c r="C65" s="280" t="s">
        <v>32</v>
      </c>
      <c r="D65" s="280" t="s">
        <v>186</v>
      </c>
      <c r="E65" s="281"/>
      <c r="F65" s="280" t="s">
        <v>159</v>
      </c>
      <c r="G65" s="281">
        <v>0</v>
      </c>
      <c r="H65" s="281" t="s">
        <v>74</v>
      </c>
      <c r="I65" s="281">
        <v>0</v>
      </c>
      <c r="J65" s="281" t="s">
        <v>74</v>
      </c>
      <c r="K65" s="281">
        <v>1</v>
      </c>
      <c r="L65" s="281" t="s">
        <v>74</v>
      </c>
      <c r="M65" s="281">
        <v>2</v>
      </c>
      <c r="N65" s="281" t="s">
        <v>74</v>
      </c>
      <c r="O65" s="281">
        <v>3</v>
      </c>
      <c r="P65" s="198"/>
      <c r="Q65" s="198"/>
      <c r="R65" s="521"/>
    </row>
    <row r="66" spans="1:18" x14ac:dyDescent="0.25">
      <c r="A66" s="610"/>
      <c r="B66" s="199" t="s">
        <v>65</v>
      </c>
      <c r="C66" s="199" t="s">
        <v>65</v>
      </c>
      <c r="D66" s="199" t="s">
        <v>115</v>
      </c>
      <c r="E66" s="199"/>
      <c r="F66" s="199" t="s">
        <v>271</v>
      </c>
      <c r="G66" s="278">
        <v>0</v>
      </c>
      <c r="H66" s="278" t="s">
        <v>74</v>
      </c>
      <c r="I66" s="278">
        <v>0</v>
      </c>
      <c r="J66" s="278" t="s">
        <v>74</v>
      </c>
      <c r="K66" s="278">
        <v>1</v>
      </c>
      <c r="L66" s="278" t="s">
        <v>74</v>
      </c>
      <c r="M66" s="278">
        <v>2</v>
      </c>
      <c r="N66" s="278" t="s">
        <v>74</v>
      </c>
      <c r="O66" s="279">
        <f>M66+K66+I66+G66</f>
        <v>3</v>
      </c>
      <c r="P66" s="95" t="s">
        <v>13</v>
      </c>
      <c r="Q66" s="519"/>
      <c r="R66" s="520"/>
    </row>
    <row r="67" spans="1:18" x14ac:dyDescent="0.25">
      <c r="A67" s="610"/>
      <c r="B67" s="199" t="s">
        <v>65</v>
      </c>
      <c r="C67" s="199" t="s">
        <v>65</v>
      </c>
      <c r="D67" s="199" t="s">
        <v>195</v>
      </c>
      <c r="E67" s="199"/>
      <c r="F67" s="199"/>
      <c r="G67" s="278"/>
      <c r="H67" s="278"/>
      <c r="I67" s="278"/>
      <c r="J67" s="278"/>
      <c r="K67" s="278"/>
      <c r="L67" s="278"/>
      <c r="M67" s="278"/>
      <c r="N67" s="278"/>
      <c r="O67" s="279"/>
      <c r="P67" s="65"/>
      <c r="Q67" s="489"/>
      <c r="R67" s="490"/>
    </row>
    <row r="68" spans="1:18" ht="15.75" thickBot="1" x14ac:dyDescent="0.3">
      <c r="A68" s="640"/>
      <c r="B68" s="516" t="s">
        <v>65</v>
      </c>
      <c r="C68" s="516" t="s">
        <v>65</v>
      </c>
      <c r="D68" s="516" t="s">
        <v>123</v>
      </c>
      <c r="E68" s="516"/>
      <c r="F68" s="516" t="s">
        <v>138</v>
      </c>
      <c r="G68" s="517">
        <v>0</v>
      </c>
      <c r="H68" s="517" t="s">
        <v>74</v>
      </c>
      <c r="I68" s="517">
        <v>0</v>
      </c>
      <c r="J68" s="517" t="s">
        <v>74</v>
      </c>
      <c r="K68" s="517">
        <v>1</v>
      </c>
      <c r="L68" s="517" t="s">
        <v>74</v>
      </c>
      <c r="M68" s="517">
        <v>1</v>
      </c>
      <c r="N68" s="517" t="s">
        <v>74</v>
      </c>
      <c r="O68" s="518">
        <f>M68+K68+I68+G68</f>
        <v>2</v>
      </c>
      <c r="P68" s="68" t="s">
        <v>21</v>
      </c>
      <c r="Q68" s="491"/>
      <c r="R68" s="492"/>
    </row>
    <row r="69" spans="1:18" ht="15.75" thickBot="1" x14ac:dyDescent="0.3">
      <c r="A69" s="26"/>
      <c r="B69" s="27"/>
      <c r="C69" s="27"/>
      <c r="D69" s="27"/>
      <c r="E69" s="27"/>
      <c r="F69" s="27"/>
      <c r="G69" s="23">
        <f t="shared" ref="G69:N69" si="1">SUM(G64:G68)</f>
        <v>0</v>
      </c>
      <c r="H69" s="24">
        <f t="shared" si="1"/>
        <v>0</v>
      </c>
      <c r="I69" s="24">
        <f t="shared" si="1"/>
        <v>1</v>
      </c>
      <c r="J69" s="24">
        <f t="shared" si="1"/>
        <v>0</v>
      </c>
      <c r="K69" s="24">
        <f t="shared" si="1"/>
        <v>3</v>
      </c>
      <c r="L69" s="24">
        <f t="shared" si="1"/>
        <v>0</v>
      </c>
      <c r="M69" s="24">
        <f t="shared" si="1"/>
        <v>7</v>
      </c>
      <c r="N69" s="24">
        <f t="shared" si="1"/>
        <v>0</v>
      </c>
      <c r="O69" s="292">
        <f>SUM(O64:O68)</f>
        <v>11</v>
      </c>
      <c r="P69" s="27"/>
      <c r="Q69" s="28"/>
      <c r="R69" s="28"/>
    </row>
    <row r="70" spans="1:18" ht="15.75" thickBot="1" x14ac:dyDescent="0.3">
      <c r="G70"/>
    </row>
    <row r="71" spans="1:18" ht="15.75" thickBot="1" x14ac:dyDescent="0.3">
      <c r="D71" s="631" t="s">
        <v>399</v>
      </c>
      <c r="E71" s="632"/>
      <c r="F71" s="633"/>
      <c r="G71" s="336">
        <f>G69</f>
        <v>0</v>
      </c>
      <c r="H71" s="336" t="s">
        <v>74</v>
      </c>
      <c r="I71" s="334">
        <f>I69</f>
        <v>1</v>
      </c>
      <c r="J71" s="334" t="s">
        <v>74</v>
      </c>
      <c r="K71" s="334">
        <f>K69</f>
        <v>3</v>
      </c>
      <c r="L71" s="334" t="s">
        <v>74</v>
      </c>
      <c r="M71" s="334">
        <f>M69</f>
        <v>7</v>
      </c>
      <c r="N71" s="334" t="s">
        <v>74</v>
      </c>
      <c r="O71" s="335">
        <f>O69</f>
        <v>11</v>
      </c>
      <c r="Q71" s="637" t="s">
        <v>363</v>
      </c>
    </row>
    <row r="72" spans="1:18" ht="15.75" thickBot="1" x14ac:dyDescent="0.3">
      <c r="D72" s="631" t="s">
        <v>222</v>
      </c>
      <c r="E72" s="632"/>
      <c r="F72" s="633"/>
      <c r="G72" s="337">
        <f>COUNTIF(G64:G68,0)</f>
        <v>4</v>
      </c>
      <c r="H72" s="688" t="s">
        <v>224</v>
      </c>
      <c r="I72" s="689"/>
      <c r="J72" s="689"/>
      <c r="K72" s="689"/>
      <c r="L72" s="689"/>
      <c r="M72" s="689"/>
      <c r="N72" s="689"/>
      <c r="O72" s="690"/>
      <c r="Q72" s="637"/>
    </row>
    <row r="73" spans="1:18" ht="15.75" thickBot="1" x14ac:dyDescent="0.3">
      <c r="D73" s="634" t="s">
        <v>223</v>
      </c>
      <c r="E73" s="635"/>
      <c r="F73" s="636"/>
      <c r="G73" s="337">
        <f>COUNTBLANK(G64:G68)</f>
        <v>1</v>
      </c>
      <c r="H73" s="691" t="s">
        <v>226</v>
      </c>
      <c r="I73" s="632"/>
      <c r="J73" s="632"/>
      <c r="K73" s="632"/>
      <c r="L73" s="632"/>
      <c r="M73" s="632"/>
      <c r="N73" s="632"/>
      <c r="O73" s="633"/>
      <c r="Q73" s="637"/>
    </row>
  </sheetData>
  <mergeCells count="24">
    <mergeCell ref="D52:F52"/>
    <mergeCell ref="H52:O52"/>
    <mergeCell ref="D53:F53"/>
    <mergeCell ref="H53:O53"/>
    <mergeCell ref="D51:F51"/>
    <mergeCell ref="A5:R5"/>
    <mergeCell ref="G6:O6"/>
    <mergeCell ref="A7:A9"/>
    <mergeCell ref="A11:A18"/>
    <mergeCell ref="A21:R21"/>
    <mergeCell ref="G22:O22"/>
    <mergeCell ref="A23:A26"/>
    <mergeCell ref="A36:R36"/>
    <mergeCell ref="G37:O37"/>
    <mergeCell ref="A38:A48"/>
    <mergeCell ref="A62:R62"/>
    <mergeCell ref="G63:O63"/>
    <mergeCell ref="A64:A68"/>
    <mergeCell ref="D71:F71"/>
    <mergeCell ref="Q71:Q73"/>
    <mergeCell ref="D72:F72"/>
    <mergeCell ref="H72:O72"/>
    <mergeCell ref="D73:F73"/>
    <mergeCell ref="H73:O73"/>
  </mergeCells>
  <pageMargins left="0" right="0" top="0.39370078740157483" bottom="0.39370078740157483" header="0.31496062992125984" footer="0.31496062992125984"/>
  <pageSetup paperSize="9" orientation="landscape" r:id="rId1"/>
  <rowBreaks count="2" manualBreakCount="2">
    <brk id="31" max="16383" man="1"/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Standard + Standard klein</vt:lpstr>
      <vt:lpstr>Hochwasser_Pumpen</vt:lpstr>
      <vt:lpstr>Kontingent Hochwasser_Sandsäcke</vt:lpstr>
      <vt:lpstr>Sturmschäden Sägen Dachsicherun</vt:lpstr>
      <vt:lpstr>Kontingent Ölwehr</vt:lpstr>
      <vt:lpstr>Kontingent ABC-Abwehr</vt:lpstr>
      <vt:lpstr>Kontingent Waldbrand am Boden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jun</dc:creator>
  <cp:lastModifiedBy>SG30-EiglspergerF</cp:lastModifiedBy>
  <cp:lastPrinted>2020-01-23T11:59:54Z</cp:lastPrinted>
  <dcterms:created xsi:type="dcterms:W3CDTF">2014-04-13T13:42:47Z</dcterms:created>
  <dcterms:modified xsi:type="dcterms:W3CDTF">2020-01-23T13:37:04Z</dcterms:modified>
</cp:coreProperties>
</file>